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G:\Meu Drive\0. SERVIÇOS 2024\CALÇADAS ALCIDES E INOVAÇÃO\PDF LICITAÇÃO\"/>
    </mc:Choice>
  </mc:AlternateContent>
  <xr:revisionPtr revIDLastSave="0" documentId="8_{ADFE12A2-16AA-4837-B848-E4D0BC200323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CALÇADA" sheetId="5" r:id="rId1"/>
    <sheet name="MEMÓRIA CÁLCULO" sheetId="18" r:id="rId2"/>
    <sheet name="COMPOSIÇÕES" sheetId="19" r:id="rId3"/>
    <sheet name="RESUMO PLAN. 2" sheetId="11" r:id="rId4"/>
    <sheet name="QCI" sheetId="20" r:id="rId5"/>
    <sheet name="CRONOGRAMA" sheetId="13" r:id="rId6"/>
  </sheets>
  <definedNames>
    <definedName name="_xlnm.Print_Area" localSheetId="1">'MEMÓRIA CÁLCULO'!$A$1:$C$55</definedName>
    <definedName name="_xlnm.Print_Area" localSheetId="4">QCI!$A$1:$F$25</definedName>
    <definedName name="_xlnm.Print_Titles" localSheetId="0">CALÇADA!$1:$13</definedName>
  </definedNames>
  <calcPr calcId="191029"/>
</workbook>
</file>

<file path=xl/calcChain.xml><?xml version="1.0" encoding="utf-8"?>
<calcChain xmlns="http://schemas.openxmlformats.org/spreadsheetml/2006/main">
  <c r="F58" i="5" l="1"/>
  <c r="B13" i="13"/>
  <c r="B8" i="13"/>
  <c r="B7" i="13"/>
  <c r="B6" i="13"/>
  <c r="B19" i="20"/>
  <c r="B17" i="20"/>
  <c r="B15" i="20"/>
  <c r="B13" i="20"/>
  <c r="B10" i="20"/>
  <c r="B9" i="20"/>
  <c r="B8" i="20"/>
  <c r="B7" i="20"/>
  <c r="B6" i="20"/>
  <c r="A22" i="11"/>
  <c r="B19" i="11"/>
  <c r="B16" i="13" s="1"/>
  <c r="B17" i="11"/>
  <c r="B15" i="13" s="1"/>
  <c r="B15" i="11"/>
  <c r="B14" i="13" s="1"/>
  <c r="B13" i="11"/>
  <c r="A11" i="11"/>
  <c r="B10" i="11"/>
  <c r="B9" i="11"/>
  <c r="B8" i="11"/>
  <c r="B7" i="11"/>
  <c r="B6" i="11"/>
  <c r="F19" i="19"/>
  <c r="F18" i="19"/>
  <c r="F17" i="19"/>
  <c r="F16" i="19"/>
  <c r="F15" i="19"/>
  <c r="C10" i="19"/>
  <c r="B10" i="19"/>
  <c r="B9" i="19"/>
  <c r="B8" i="19"/>
  <c r="B7" i="19"/>
  <c r="B6" i="19"/>
  <c r="B10" i="18"/>
  <c r="B9" i="18"/>
  <c r="B8" i="18"/>
  <c r="B7" i="18"/>
  <c r="B6" i="18"/>
  <c r="E56" i="5"/>
  <c r="F56" i="5" s="1"/>
  <c r="G56" i="5" s="1"/>
  <c r="F55" i="5"/>
  <c r="G55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G45" i="5"/>
  <c r="F45" i="5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F28" i="5"/>
  <c r="G28" i="5" s="1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F20" i="5"/>
  <c r="G20" i="5" s="1"/>
  <c r="G19" i="5"/>
  <c r="G36" i="5" s="1"/>
  <c r="F19" i="5"/>
  <c r="F16" i="5"/>
  <c r="G16" i="5" s="1"/>
  <c r="F15" i="5"/>
  <c r="G15" i="5" s="1"/>
  <c r="G17" i="5" s="1"/>
  <c r="C13" i="20" l="1"/>
  <c r="C13" i="11"/>
  <c r="C15" i="20"/>
  <c r="C15" i="11"/>
  <c r="C14" i="13" s="1"/>
  <c r="G53" i="5"/>
  <c r="G57" i="5"/>
  <c r="C19" i="20" l="1"/>
  <c r="C19" i="11"/>
  <c r="C16" i="13" s="1"/>
  <c r="C17" i="11"/>
  <c r="C15" i="13" s="1"/>
  <c r="C17" i="20"/>
  <c r="C13" i="13"/>
  <c r="C21" i="11"/>
  <c r="I14" i="13"/>
  <c r="G14" i="13"/>
  <c r="E14" i="13"/>
  <c r="F15" i="20"/>
  <c r="C21" i="20"/>
  <c r="F13" i="20"/>
  <c r="I13" i="13" l="1"/>
  <c r="G13" i="13"/>
  <c r="E13" i="13"/>
  <c r="C17" i="13"/>
  <c r="D13" i="13" s="1"/>
  <c r="F17" i="20"/>
  <c r="F21" i="20" s="1"/>
  <c r="D17" i="20"/>
  <c r="F19" i="20"/>
  <c r="D19" i="20"/>
  <c r="D15" i="20"/>
  <c r="E16" i="13"/>
  <c r="D16" i="13"/>
  <c r="I16" i="13"/>
  <c r="G16" i="13"/>
  <c r="D13" i="20"/>
  <c r="I15" i="13"/>
  <c r="G15" i="13"/>
  <c r="E15" i="13"/>
  <c r="G18" i="13" l="1"/>
  <c r="E18" i="13"/>
  <c r="E19" i="13" s="1"/>
  <c r="D21" i="20"/>
  <c r="F18" i="13"/>
  <c r="D17" i="13"/>
  <c r="D14" i="13"/>
  <c r="H18" i="13"/>
  <c r="D15" i="13"/>
  <c r="I18" i="13"/>
  <c r="F19" i="13" l="1"/>
  <c r="G19" i="13"/>
  <c r="H19" i="13" s="1"/>
  <c r="I19" i="13"/>
  <c r="J19" i="13" s="1"/>
  <c r="J18" i="13"/>
</calcChain>
</file>

<file path=xl/sharedStrings.xml><?xml version="1.0" encoding="utf-8"?>
<sst xmlns="http://schemas.openxmlformats.org/spreadsheetml/2006/main" count="372" uniqueCount="247">
  <si>
    <t>PREFEITURA MUNICIPAL DE NOVO MUNDO</t>
  </si>
  <si>
    <t>PLANILHA ORÇAMENTÁRIA</t>
  </si>
  <si>
    <t>CNPJ: 01.614.517/0001-33</t>
  </si>
  <si>
    <t>Rua Nunes Freire, nº 12, Alto da Bela Vista, Centro, Novo Mundo/MT</t>
  </si>
  <si>
    <t>Fone: (66) 3539-6244/6003 - e-mail: prefeituranovomundo@hotmail.com</t>
  </si>
  <si>
    <t>OBRA :</t>
  </si>
  <si>
    <t>CONSTRUÇÃO DE CALÇADAS E ESTACIONAMENTO NAS ESCOLAS ALCIDES FERREIRA PRIMO E INOVAÇÃO</t>
  </si>
  <si>
    <t>LOCAL:</t>
  </si>
  <si>
    <t>QUADRA 05, DAMA DE OURO II, RUAS JEQUITIBÁ, MOGNO E CEDRO</t>
  </si>
  <si>
    <t>ÁREA TOTAL:</t>
  </si>
  <si>
    <t>1.303,95m²</t>
  </si>
  <si>
    <t>PROPRIETÁRIO:</t>
  </si>
  <si>
    <t>MUNICÍPIO DE NOVO MUNDO - MT</t>
  </si>
  <si>
    <t>CNPJ:</t>
  </si>
  <si>
    <t>01.614.517/0001-33</t>
  </si>
  <si>
    <t>QTD</t>
  </si>
  <si>
    <t>BDI</t>
  </si>
  <si>
    <t>ITEM</t>
  </si>
  <si>
    <t>DESCRIÇÃO DO ITEM</t>
  </si>
  <si>
    <t>UNIT</t>
  </si>
  <si>
    <t>REFORM</t>
  </si>
  <si>
    <t>R$/UNIT</t>
  </si>
  <si>
    <t>R$ TOTAL</t>
  </si>
  <si>
    <t>ADMINISTRAÇÃO DE OBRA</t>
  </si>
  <si>
    <t>90777</t>
  </si>
  <si>
    <t>ENGENHEIRO CIVIL DE OBRA JUNIOR COM ENCARGOS COMPLEMENTARES</t>
  </si>
  <si>
    <t>h</t>
  </si>
  <si>
    <t>90780</t>
  </si>
  <si>
    <t>MESTRE DE OBRAS COM ENCARGOS COMPLEMENTARES</t>
  </si>
  <si>
    <t>Sub-Total</t>
  </si>
  <si>
    <t>SERVIÇOS PRELIMINARES</t>
  </si>
  <si>
    <t xml:space="preserve"> </t>
  </si>
  <si>
    <t>103689</t>
  </si>
  <si>
    <t>FORNECIMENTO E INSTALAÇÃO DE PLACA DE OBRA COM CHAPA GALVANIZADA E ESTRUTURA DE MADEIRA. AF_03/2022_PS</t>
  </si>
  <si>
    <t>m²</t>
  </si>
  <si>
    <t>105007</t>
  </si>
  <si>
    <t>LOCAÇÃO DE PRAÇAS EM PONTALETEAMENTO. AF_03/2024</t>
  </si>
  <si>
    <t>und</t>
  </si>
  <si>
    <t>98445</t>
  </si>
  <si>
    <t>PAREDE DE MADEIRA COMPENSADA PARA CONSTRUÇÃO TEMPORÁRIA EM CHAPA SIMPLES, EXTERNA, COM ÁREA LÍQUIDA MAIOR OU IGUAL A 6 M², COM VÃO. AF_03/2024</t>
  </si>
  <si>
    <t>98460</t>
  </si>
  <si>
    <t>PISO PARA CONSTRUÇÃO TEMPORÁRIA EM MADEIRA, SEM REAPROVEITAMENTO. AF_03/2024</t>
  </si>
  <si>
    <t>92543</t>
  </si>
  <si>
    <t>TRAMA DE MADEIRA COMPOSTA POR TERÇAS PARA TELHADOS DE ATÉ 2 ÁGUAS PARA TELHA ONDULADA DE FIBROCIMENTO, METÁLICA, PLÁSTICA OU TERMOACÚSTICA, INCLUSO TRANSPORTE VERTICAL. AF_07/2019</t>
  </si>
  <si>
    <t>94213</t>
  </si>
  <si>
    <t>TELHAMENTO COM TELHA DE AÇO/ALUMÍNIO E = 0,5 MM, COM ATÉ 2 ÁGUAS, INCLUSO IÇAMENTO. AF_07/2019</t>
  </si>
  <si>
    <t>90843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</si>
  <si>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</si>
  <si>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>93212</t>
  </si>
  <si>
    <t>EXECUÇÃO DE SANITÁRIO E VESTIÁRIO EM CANTEIRO DE OBRA EM CHAPA DE MADEIRA COMPENSADA, NÃO INCLUSO MOBILIÁRIO. AF_02/2016 (sinapi fev/2024)</t>
  </si>
  <si>
    <t>103695</t>
  </si>
  <si>
    <t>FORNECIMENTO E INSTALAÇÃO DE SUPORTE DE MADEIRA PARA PLACAS DE SINALIZAÇÃO, EM SOLO, COM H= DE 2,0 M E SEÇÃO DE 7,5 X 7,5 CM. AF_03/2022</t>
  </si>
  <si>
    <t>un</t>
  </si>
  <si>
    <t>98524</t>
  </si>
  <si>
    <t>LIMPEZA MANUAL DE VEGETAÇÃO EM TERRENO COM ENXADA.AF_05/2018</t>
  </si>
  <si>
    <t>97622</t>
  </si>
  <si>
    <r>
      <rPr>
        <sz val="10"/>
        <rFont val="Arial"/>
        <charset val="134"/>
      </rPr>
      <t>DEMOLIÇÃO DE ALVENARIA DE BLOCO FURADO, DE FORMA MANUAL, SEM REAPROVEITAMENTO. AF_09/2023</t>
    </r>
    <r>
      <rPr>
        <sz val="10"/>
        <color rgb="FFFF0000"/>
        <rFont val="Arial"/>
        <charset val="134"/>
      </rPr>
      <t xml:space="preserve"> (abertura do muro da escola Inovação)</t>
    </r>
  </si>
  <si>
    <t>m³</t>
  </si>
  <si>
    <t>87529</t>
  </si>
  <si>
    <r>
      <rPr>
        <sz val="10"/>
        <rFont val="Arial"/>
        <charset val="134"/>
      </rPr>
      <t xml:space="preserve">MASSA ÚNICA, EM ARGAMASSA TRAÇO 1:2:8, PREPARO MECÂNICO, APLICADA MANUALMENTE EM PAREDES INTERNAS DE AMBIENTES COM ÁREA ENTRE 5M² E 10M², E = 17,5MM, COM TALISCAS. AF_03/2024 </t>
    </r>
    <r>
      <rPr>
        <sz val="10"/>
        <color rgb="FFFF0000"/>
        <rFont val="Arial"/>
        <charset val="134"/>
      </rPr>
      <t>(requadro vão do portão)</t>
    </r>
  </si>
  <si>
    <r>
      <rPr>
        <sz val="10"/>
        <rFont val="Arial"/>
        <charset val="134"/>
      </rPr>
      <t>PORTAO DE CORRER EM GRADIL FIXO DE BARRA DE FERRO CHATA DE 3 X 1/4" NA VERTICAL, SEM REQUADRO, ACABAMENTO NATURAL, COM TRILHOS E ROLDANAS</t>
    </r>
    <r>
      <rPr>
        <sz val="10"/>
        <color rgb="FFFF0000"/>
        <rFont val="Arial"/>
        <charset val="134"/>
      </rPr>
      <t xml:space="preserve"> (pintado)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</si>
  <si>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98530</t>
  </si>
  <si>
    <t>CORTE RASO E RECORTE DE ÁRVORE COM DIÂMETRO DE TRONCO MAIOR OU IGUAL A 0,40 M E MENOR QUE 0,60 M. AF_03/2024</t>
  </si>
  <si>
    <t>98527</t>
  </si>
  <si>
    <t>REMOÇÃO DE RAÍZES REMANESCENTES DE TRONCO DE ÁRVORE COM DIÂMETRO MAIOR OU IGUAL A 0,40 M E MENOR QUE 0,60 M. AF_03/2024</t>
  </si>
  <si>
    <t>98534</t>
  </si>
  <si>
    <t>PODA EM ALTURA DE ÁRVORE COM DIÂMETRO DE TRONCO MAIOR OU IGUAL A 0,40 M E MENOR QUE 0,60 M. AF_03/2024</t>
  </si>
  <si>
    <t>104796</t>
  </si>
  <si>
    <t>DEMOLIÇÃO DE GUIAS, SARJETAS OU SARJETÕES, DE FORMA MECANIZADA, SEM REAPROVEITAMENTO. AF_09/2023</t>
  </si>
  <si>
    <t>m</t>
  </si>
  <si>
    <t>EXECUÇÃO DA CALÇADA - MOVIMENTO DE SOLOS</t>
  </si>
  <si>
    <t xml:space="preserve">ARGILA OU BARRO PARA ATERRO/REATERRO (COM TRANSPORTE ATE 10 KM)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</si>
  <si>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97083</t>
  </si>
  <si>
    <t>COMPACTAÇÃO MECÂNICA DE SOLO PARA EXECUÇÃO DE RADIER, PISO DE CONCRETO OU LAJE SOBRE SOLO, COM COMPACTADOR DE SOLOS A PERCUSSÃO. AF_09/2021</t>
  </si>
  <si>
    <t>89512</t>
  </si>
  <si>
    <r>
      <rPr>
        <sz val="10"/>
        <rFont val="Arial"/>
        <charset val="134"/>
      </rPr>
      <t xml:space="preserve">TUBO PVC, SÉRIE R, ÁGUA PLUVIAL, DN 100 MM, FORNECIDO E INSTALADO EM RAMAL DE ENCAMINHAMENTO. AF_06/2022 </t>
    </r>
    <r>
      <rPr>
        <sz val="10"/>
        <color rgb="FFFF0000"/>
        <rFont val="Arial"/>
        <charset val="134"/>
      </rPr>
      <t>(drenagem do terreno até o rebaixo do estacionamento - vários pontos)</t>
    </r>
  </si>
  <si>
    <t>96526</t>
  </si>
  <si>
    <t>ESCAVAÇÃO MANUAL PARA VIGA BALDRAME OU SAPATA CORRIDA (SEM ESCAVAÇÃO PARA COLOCAÇÃO DE FÔRMAS). AF_01/2024</t>
  </si>
  <si>
    <t>101166</t>
  </si>
  <si>
    <t>ALVENARIA DE EMBASAMENTO COM BLOCO ESTRUTURAL DE CERÂMICA, DE 14X19X29CM E ARGAMASSA DE ASSENTAMENTO COM PREPARO EM BETONEIRA. AF_05/2020</t>
  </si>
  <si>
    <r>
      <rPr>
        <sz val="10"/>
        <rFont val="Arial"/>
        <charset val="134"/>
      </rPr>
      <t xml:space="preserve">MASSA ÚNICA, EM ARGAMASSA TRAÇO 1:2:8, PREPARO MECÂNICO, APLICADA MANUALMENTE EM PAREDES INTERNAS DE AMBIENTES COM ÁREA ENTRE 5M² E 10M², E = 17,5MM, COM TALISCAS. AF_03/2024 </t>
    </r>
    <r>
      <rPr>
        <sz val="10"/>
        <color rgb="FFFF0000"/>
        <rFont val="Arial"/>
        <charset val="134"/>
      </rPr>
      <t>(acabamento face externa dos blocos)</t>
    </r>
  </si>
  <si>
    <t>94963</t>
  </si>
  <si>
    <r>
      <rPr>
        <sz val="10"/>
        <rFont val="Arial"/>
        <charset val="134"/>
      </rPr>
      <t xml:space="preserve">CONCRETO FCK = 15MPA, TRAÇO 1:3,4:3,5 (EM MASSA SECA DE CIMENTO/ AREIA MÉDIA/ BRITA 1) - PREPARO MECÂNICO COM BETONEIRA 400 L. AF_05/2021 </t>
    </r>
    <r>
      <rPr>
        <sz val="10"/>
        <color rgb="FFFF0000"/>
        <rFont val="Arial"/>
        <charset val="134"/>
      </rPr>
      <t>(concretar furos dos blocos a cada 1,50m)</t>
    </r>
  </si>
  <si>
    <t>98519</t>
  </si>
  <si>
    <t>REVOLVIMENTO E LIMPEZA MANUAL DE SOLO. AF_05/2018</t>
  </si>
  <si>
    <t>98520</t>
  </si>
  <si>
    <t>APLICAÇÃO DE ADUBO EM SOLO. AF_05/2018</t>
  </si>
  <si>
    <t>103946</t>
  </si>
  <si>
    <t>PLANTIO DE GRAMA ESMERALDA OU SÃO CARLOS OU CURITIBANA, EM PLACAS. AF_05/2022</t>
  </si>
  <si>
    <t>94990</t>
  </si>
  <si>
    <r>
      <rPr>
        <sz val="10"/>
        <rFont val="Arial"/>
        <charset val="134"/>
      </rPr>
      <t xml:space="preserve">EXECUÇÃO DE PASSEIO (CALÇADA) OU PISO DE CONCRETO COM CONCRETO MOLDADO IN LOCO, FEITO EM OBRA, ACABAMENTO CONVENCIONAL, NÃO ARMADO. AF_08/2022 </t>
    </r>
    <r>
      <rPr>
        <sz val="10"/>
        <color rgb="FFFF0000"/>
        <rFont val="Arial"/>
        <charset val="134"/>
      </rPr>
      <t>(estacionamento e=10cm)</t>
    </r>
  </si>
  <si>
    <r>
      <rPr>
        <sz val="10"/>
        <rFont val="Arial"/>
        <charset val="134"/>
      </rPr>
      <t xml:space="preserve">EXECUÇÃO DE PASSEIO (CALÇADA) OU PISO DE CONCRETO COM CONCRETO MOLDADO IN LOCO, FEITO EM OBRA, ACABAMENTO CONVENCIONAL, NÃO ARMADO. AF_08/2022 </t>
    </r>
    <r>
      <rPr>
        <sz val="10"/>
        <color rgb="FFFF0000"/>
        <rFont val="Arial"/>
        <charset val="134"/>
      </rPr>
      <t>(passeio e=6cm) acabamento desempenado</t>
    </r>
  </si>
  <si>
    <t>104658</t>
  </si>
  <si>
    <t>PISO PODOTÁTIL DE ALERTA OU DIRECIONAL, DE CONCRETO, ASSENTADO SOBRE ARGAMASSA. AF_03/2024</t>
  </si>
  <si>
    <t>105002</t>
  </si>
  <si>
    <t>RAMPA DE ACESSIBILIDADE EM CONCRETO MOLDADO IN LOCO, EM CALÇADA NOVA COM LARGURA MAIOR OU IGUAL À 3,00 M, FCK MPA, COM PISO PODOTÁTIL. AF_03/2024</t>
  </si>
  <si>
    <t>94263</t>
  </si>
  <si>
    <r>
      <rPr>
        <sz val="10"/>
        <rFont val="Arial"/>
        <charset val="134"/>
      </rPr>
      <t xml:space="preserve">GUIA (MEIO-FIO) CONCRETO, MOLDADA  IN LOCO  EM TRECHO RETO COM EXTRUSORA, 13 CM BASE X 22 CM ALTURA. AF_01/2024 </t>
    </r>
    <r>
      <rPr>
        <sz val="10"/>
        <color rgb="FFFF0000"/>
        <rFont val="Arial"/>
        <charset val="134"/>
      </rPr>
      <t>(refazer meio-fio rebaixado no estacionamento</t>
    </r>
    <r>
      <rPr>
        <sz val="10"/>
        <rFont val="Arial"/>
        <charset val="134"/>
      </rPr>
      <t>)</t>
    </r>
  </si>
  <si>
    <t>EXECUÇÃO DE QUEBRA-MOLAS</t>
  </si>
  <si>
    <t>99811</t>
  </si>
  <si>
    <t>LIMPEZA DE CONTRAPISO COM VASSOURA A SECO. AF_04/2019</t>
  </si>
  <si>
    <t>LIMPEZA DE OBRA</t>
  </si>
  <si>
    <t>M²</t>
  </si>
  <si>
    <t>COMP 01</t>
  </si>
  <si>
    <t>LIMPEZA E REMOÇÃO DE ENTULHO</t>
  </si>
  <si>
    <t>M³</t>
  </si>
  <si>
    <t>TOTAL GERAL DO ORÇAMENTO:</t>
  </si>
  <si>
    <t>RESP. TÉCNICO:</t>
  </si>
  <si>
    <t>FABIANA DE DAVID</t>
  </si>
  <si>
    <t>ARQTª E URBª - CAU A44114-7</t>
  </si>
  <si>
    <t xml:space="preserve">                 PREFEITURA MUNICIPAL DE NOVO MUNDO</t>
  </si>
  <si>
    <t>MEMÓRIA DE CÁLCULO</t>
  </si>
  <si>
    <t xml:space="preserve">                            Rua Nunes Freire, nº 12, Alto da Bela Vista, Centro, Novo Mundo/MT</t>
  </si>
  <si>
    <t xml:space="preserve">                             Fone: (66) 3539-6244/6003 - e-mail: prefeituranovomundo@hotmail.com</t>
  </si>
  <si>
    <t>ADM OBRA</t>
  </si>
  <si>
    <t>Engenheiro civil</t>
  </si>
  <si>
    <t>2h/ semana / 3 meses</t>
  </si>
  <si>
    <t>24h</t>
  </si>
  <si>
    <t>Mestre de obras</t>
  </si>
  <si>
    <t>10h/semana sendo 12 semanas</t>
  </si>
  <si>
    <t>120h</t>
  </si>
  <si>
    <t>SERV. PRELIMINARES</t>
  </si>
  <si>
    <t>placa de obra</t>
  </si>
  <si>
    <t xml:space="preserve">2,40x1,2 = </t>
  </si>
  <si>
    <t>2,88m²</t>
  </si>
  <si>
    <t>locação com ponteleteamento</t>
  </si>
  <si>
    <t>perímetro x2 pontalete a cada 10m = 317,00/10 x 2 =</t>
  </si>
  <si>
    <t>64un</t>
  </si>
  <si>
    <t>parede do barraco de obra</t>
  </si>
  <si>
    <t>2,00 x 3,00m +2,20m (altura) = 2x4,4 + 1x6,60(encostar muro)</t>
  </si>
  <si>
    <t>15,40m²</t>
  </si>
  <si>
    <t>piso barraco obra</t>
  </si>
  <si>
    <t xml:space="preserve">2,00x3,00m = </t>
  </si>
  <si>
    <t>6,00m²</t>
  </si>
  <si>
    <t>telha barraco</t>
  </si>
  <si>
    <t xml:space="preserve">1 água de 2,60x3,50 = </t>
  </si>
  <si>
    <t>9,10m²</t>
  </si>
  <si>
    <t>porta para barraco obra</t>
  </si>
  <si>
    <t>0,80x2,10</t>
  </si>
  <si>
    <t>1,00un</t>
  </si>
  <si>
    <t>banheiro/vest</t>
  </si>
  <si>
    <t xml:space="preserve">1,00x1,00m </t>
  </si>
  <si>
    <t>1,00m²</t>
  </si>
  <si>
    <t xml:space="preserve">placa de sinalização </t>
  </si>
  <si>
    <t>tipo cavalete na rua</t>
  </si>
  <si>
    <t>4 un</t>
  </si>
  <si>
    <t>Limpeza terreno</t>
  </si>
  <si>
    <t>Raspagem e preparo</t>
  </si>
  <si>
    <t>1303,95m²</t>
  </si>
  <si>
    <t>demolição muro</t>
  </si>
  <si>
    <t>1,20x2,20+0,14</t>
  </si>
  <si>
    <t>0,37m²</t>
  </si>
  <si>
    <t>requadro do muro</t>
  </si>
  <si>
    <t>0,14(largura) + 0,10cada lado x2,2 (altura) x2(lados)</t>
  </si>
  <si>
    <t>1,49m²</t>
  </si>
  <si>
    <t>portão de correr</t>
  </si>
  <si>
    <t>1,20x2,20</t>
  </si>
  <si>
    <t>2,64m²</t>
  </si>
  <si>
    <t>poda e corte árvore</t>
  </si>
  <si>
    <t>1 unidade</t>
  </si>
  <si>
    <t>1 und</t>
  </si>
  <si>
    <t>CALÇADAS/MOV. DOS SOLOS</t>
  </si>
  <si>
    <t>ATERRO</t>
  </si>
  <si>
    <t>estimado área mais proximo à escola Inovação = 313,43m² x 0,30cm</t>
  </si>
  <si>
    <t>94,00m³</t>
  </si>
  <si>
    <t>compactação</t>
  </si>
  <si>
    <t>área das calçadas pedrestre = 531,81m²       estacionamento mogno = 212,35m²               estacionamento jequitibá = 104,06m²            estacionamento cedro = 158,12m²</t>
  </si>
  <si>
    <t>1.006,34m²</t>
  </si>
  <si>
    <t>drenagem</t>
  </si>
  <si>
    <t>18 tubos de 100mm x 1,50m</t>
  </si>
  <si>
    <t>27,00m</t>
  </si>
  <si>
    <t>escavação baldrame</t>
  </si>
  <si>
    <t>345,79m x 0,14 x 0,23</t>
  </si>
  <si>
    <t>11,13m³</t>
  </si>
  <si>
    <t>alvenaria embasamento</t>
  </si>
  <si>
    <t>2 fiadas = 345,79 x 0,38x0,14</t>
  </si>
  <si>
    <t>18,88m³</t>
  </si>
  <si>
    <t xml:space="preserve">massa única </t>
  </si>
  <si>
    <t>reboco externo bloco = 345,79 x 0,15</t>
  </si>
  <si>
    <t>51,86m²</t>
  </si>
  <si>
    <t>concretagem blocos</t>
  </si>
  <si>
    <t>345,79/1,5 x 0,009 (volume concreto furos)</t>
  </si>
  <si>
    <t>2,12m³</t>
  </si>
  <si>
    <t>canteiros, adubo e grama</t>
  </si>
  <si>
    <t>35,69+145,69+23,94+26,63+4,66+10,57+13,18+5,83</t>
  </si>
  <si>
    <t>266,19m²</t>
  </si>
  <si>
    <t>calçada estacionamento</t>
  </si>
  <si>
    <t>(212,35+158,12+104,06)x0,08</t>
  </si>
  <si>
    <t>37,96m³</t>
  </si>
  <si>
    <t>calçada pedestre</t>
  </si>
  <si>
    <t>(531,81+9,78)x 0,06</t>
  </si>
  <si>
    <t>32,49m³</t>
  </si>
  <si>
    <t>piso tatil</t>
  </si>
  <si>
    <t>319,70 + 4,00 = 323,70 x 0,20 =</t>
  </si>
  <si>
    <t>64,74m²</t>
  </si>
  <si>
    <t>meio-fio rebaixado</t>
  </si>
  <si>
    <t>40,24+87,44+64,30 =</t>
  </si>
  <si>
    <t>191,98m</t>
  </si>
  <si>
    <t>limpeza do local</t>
  </si>
  <si>
    <t>10,50m² x 2un</t>
  </si>
  <si>
    <t>21,00m²</t>
  </si>
  <si>
    <t>impermeabilização</t>
  </si>
  <si>
    <t>área total = 21,00m²</t>
  </si>
  <si>
    <t>concreto asfaltico</t>
  </si>
  <si>
    <t>secção 0,10m² x 7,00x x2un</t>
  </si>
  <si>
    <t>1,40m³</t>
  </si>
  <si>
    <t>LIMPEZA</t>
  </si>
  <si>
    <t>limpeza varrição</t>
  </si>
  <si>
    <t>474,53 + 323,70 =</t>
  </si>
  <si>
    <t>798,23m²</t>
  </si>
  <si>
    <t>TRANSPORTE DE ENTULHOS</t>
  </si>
  <si>
    <t>1 CARGA 10M³ - TRANSPORTE 2,2KM - 10*2,2</t>
  </si>
  <si>
    <t>22M³xKM</t>
  </si>
  <si>
    <t>PLANILHA DE COMPOSIÇÃO DE PREÇOS UNITÁRIOS</t>
  </si>
  <si>
    <t>CAMINHÃO BASCULANTE 10 M3, TRUCADO CABINE SIMPLES, PESO BRUTO TOTAL 23.000 KG, CARGA ÚTIL MÁXIMA 15.935 KG, DISTÂNCIA ENTRE EIXOS 4,80 M, POTÊNCIA 2
30 CV INCLUSIVE CAÇAMBA METÁLICA - CHP DIURNO. AF_06/2014</t>
  </si>
  <si>
    <t>CHP</t>
  </si>
  <si>
    <t>CHI</t>
  </si>
  <si>
    <t>93589</t>
  </si>
  <si>
    <t>TRANSPORTE COM CAMINHÃO BASCULANTE DE 10 M³, EM VIA URBANA EM REVESTIMENTO PRIMÁRIO (UNIDADE: M3XKM). AF_07/2020 (2,2KM BOTA-FORA)</t>
  </si>
  <si>
    <t>M³XKM</t>
  </si>
  <si>
    <t>SERVENTE COM ENCARGOS COMPLEMENTARES</t>
  </si>
  <si>
    <t>H</t>
  </si>
  <si>
    <t>TOTAL</t>
  </si>
  <si>
    <t>RESUMO PLANILHA</t>
  </si>
  <si>
    <t>R$ SUBTOTAL</t>
  </si>
  <si>
    <t>QUADRO DE COMPOSIÇÃO DE INVESTIMENTO</t>
  </si>
  <si>
    <t>VALOR TOTAL DO INVESTIMENTO</t>
  </si>
  <si>
    <t>RECURSO PRÓPRIO</t>
  </si>
  <si>
    <t>VALOR</t>
  </si>
  <si>
    <t>PERCENTUAL</t>
  </si>
  <si>
    <t>FÍSICO</t>
  </si>
  <si>
    <t>FINANCEIRO</t>
  </si>
  <si>
    <t>TOTAL GERAL DO INVESTIMENTO:</t>
  </si>
  <si>
    <t>CRONOGRAMA FÍSICO-FINANCEIRO</t>
  </si>
  <si>
    <t>PRAZO TOTAL =90 DIAS</t>
  </si>
  <si>
    <t>PORC.</t>
  </si>
  <si>
    <t>30 DIAS</t>
  </si>
  <si>
    <t>60 DIAS</t>
  </si>
  <si>
    <t>90 DIAS</t>
  </si>
  <si>
    <t>(%)</t>
  </si>
  <si>
    <t>VALOR (R$)</t>
  </si>
  <si>
    <t>%</t>
  </si>
  <si>
    <t>TOTAL GERAL</t>
  </si>
  <si>
    <t>VALOR DESEMBOLSO MENSAL</t>
  </si>
  <si>
    <t>ACUMULADO MENSAL</t>
  </si>
  <si>
    <t>VALOR POR EXTENSO: CENTO E OITENTA E CINCO MIL, DUZENTOS E QUARENTA E TRÊS REAIS E SETE CENTAVOS</t>
  </si>
  <si>
    <t>REF PREÇOS: SINAPI MARÇO/2024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</si>
</sst>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&quot;\ #,##0.00"/>
  </numFmts>
  <fonts count="16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0"/>
      <color indexed="53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8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1" fillId="0" borderId="6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0" fillId="0" borderId="7" xfId="0" applyBorder="1"/>
    <xf numFmtId="0" fontId="6" fillId="3" borderId="12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43" fontId="1" fillId="0" borderId="15" xfId="1" applyFont="1" applyFill="1" applyBorder="1"/>
    <xf numFmtId="10" fontId="0" fillId="0" borderId="23" xfId="3" applyNumberFormat="1" applyFont="1" applyBorder="1"/>
    <xf numFmtId="165" fontId="0" fillId="0" borderId="10" xfId="0" applyNumberFormat="1" applyBorder="1"/>
    <xf numFmtId="9" fontId="0" fillId="0" borderId="11" xfId="3" applyFont="1" applyBorder="1"/>
    <xf numFmtId="165" fontId="0" fillId="0" borderId="11" xfId="0" applyNumberForma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left" wrapText="1"/>
    </xf>
    <xf numFmtId="43" fontId="1" fillId="0" borderId="26" xfId="1" applyFont="1" applyFill="1" applyBorder="1"/>
    <xf numFmtId="10" fontId="0" fillId="0" borderId="27" xfId="3" applyNumberFormat="1" applyFont="1" applyBorder="1"/>
    <xf numFmtId="165" fontId="0" fillId="0" borderId="28" xfId="0" applyNumberFormat="1" applyBorder="1"/>
    <xf numFmtId="9" fontId="0" fillId="0" borderId="29" xfId="3" applyFont="1" applyBorder="1"/>
    <xf numFmtId="165" fontId="0" fillId="0" borderId="29" xfId="0" applyNumberFormat="1" applyBorder="1"/>
    <xf numFmtId="0" fontId="1" fillId="0" borderId="29" xfId="0" applyFont="1" applyBorder="1" applyAlignment="1">
      <alignment horizontal="left" wrapText="1"/>
    </xf>
    <xf numFmtId="43" fontId="1" fillId="0" borderId="30" xfId="1" applyFont="1" applyFill="1" applyBorder="1"/>
    <xf numFmtId="10" fontId="0" fillId="0" borderId="31" xfId="3" applyNumberFormat="1" applyFont="1" applyBorder="1"/>
    <xf numFmtId="166" fontId="4" fillId="0" borderId="34" xfId="0" applyNumberFormat="1" applyFont="1" applyBorder="1" applyAlignment="1">
      <alignment horizontal="right"/>
    </xf>
    <xf numFmtId="10" fontId="6" fillId="0" borderId="35" xfId="3" applyNumberFormat="1" applyFont="1" applyBorder="1"/>
    <xf numFmtId="165" fontId="0" fillId="0" borderId="17" xfId="0" applyNumberFormat="1" applyBorder="1"/>
    <xf numFmtId="9" fontId="0" fillId="0" borderId="18" xfId="3" applyFont="1" applyBorder="1"/>
    <xf numFmtId="165" fontId="0" fillId="0" borderId="18" xfId="0" applyNumberFormat="1" applyBorder="1"/>
    <xf numFmtId="0" fontId="0" fillId="0" borderId="11" xfId="0" applyBorder="1"/>
    <xf numFmtId="0" fontId="0" fillId="0" borderId="15" xfId="0" applyBorder="1"/>
    <xf numFmtId="44" fontId="6" fillId="0" borderId="10" xfId="2" applyFont="1" applyBorder="1"/>
    <xf numFmtId="10" fontId="0" fillId="0" borderId="11" xfId="3" applyNumberFormat="1" applyFont="1" applyBorder="1"/>
    <xf numFmtId="44" fontId="6" fillId="0" borderId="11" xfId="2" applyFont="1" applyBorder="1"/>
    <xf numFmtId="0" fontId="4" fillId="0" borderId="18" xfId="0" applyFont="1" applyBorder="1"/>
    <xf numFmtId="0" fontId="0" fillId="0" borderId="38" xfId="0" applyBorder="1"/>
    <xf numFmtId="44" fontId="0" fillId="0" borderId="17" xfId="0" applyNumberFormat="1" applyBorder="1"/>
    <xf numFmtId="10" fontId="0" fillId="0" borderId="18" xfId="3" applyNumberFormat="1" applyFont="1" applyBorder="1"/>
    <xf numFmtId="44" fontId="0" fillId="0" borderId="18" xfId="0" applyNumberFormat="1" applyBorder="1"/>
    <xf numFmtId="0" fontId="7" fillId="0" borderId="0" xfId="0" applyFont="1"/>
    <xf numFmtId="0" fontId="0" fillId="0" borderId="12" xfId="0" applyBorder="1"/>
    <xf numFmtId="0" fontId="0" fillId="0" borderId="39" xfId="0" applyBorder="1"/>
    <xf numFmtId="9" fontId="0" fillId="0" borderId="23" xfId="3" applyFont="1" applyBorder="1"/>
    <xf numFmtId="9" fontId="0" fillId="0" borderId="31" xfId="3" applyFont="1" applyBorder="1"/>
    <xf numFmtId="9" fontId="0" fillId="0" borderId="42" xfId="3" applyFont="1" applyBorder="1"/>
    <xf numFmtId="10" fontId="0" fillId="0" borderId="42" xfId="3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right"/>
    </xf>
    <xf numFmtId="0" fontId="4" fillId="2" borderId="3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4" fillId="4" borderId="44" xfId="0" applyFont="1" applyFill="1" applyBorder="1" applyAlignment="1">
      <alignment horizontal="right"/>
    </xf>
    <xf numFmtId="0" fontId="4" fillId="4" borderId="41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wrapText="1"/>
    </xf>
    <xf numFmtId="43" fontId="1" fillId="0" borderId="46" xfId="1" applyFont="1" applyFill="1" applyBorder="1"/>
    <xf numFmtId="10" fontId="7" fillId="0" borderId="47" xfId="0" applyNumberFormat="1" applyFont="1" applyBorder="1"/>
    <xf numFmtId="43" fontId="7" fillId="0" borderId="48" xfId="0" applyNumberFormat="1" applyFont="1" applyBorder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wrapText="1"/>
    </xf>
    <xf numFmtId="43" fontId="1" fillId="0" borderId="51" xfId="1" applyFont="1" applyFill="1" applyBorder="1"/>
    <xf numFmtId="0" fontId="7" fillId="0" borderId="52" xfId="0" applyFont="1" applyBorder="1"/>
    <xf numFmtId="0" fontId="1" fillId="0" borderId="53" xfId="0" applyFont="1" applyBorder="1" applyAlignment="1">
      <alignment horizontal="center" wrapText="1"/>
    </xf>
    <xf numFmtId="0" fontId="1" fillId="0" borderId="54" xfId="0" applyFont="1" applyBorder="1" applyAlignment="1">
      <alignment wrapText="1"/>
    </xf>
    <xf numFmtId="43" fontId="7" fillId="0" borderId="52" xfId="0" applyNumberFormat="1" applyFont="1" applyBorder="1"/>
    <xf numFmtId="0" fontId="1" fillId="0" borderId="53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wrapText="1"/>
    </xf>
    <xf numFmtId="43" fontId="1" fillId="0" borderId="57" xfId="1" applyFont="1" applyFill="1" applyBorder="1"/>
    <xf numFmtId="10" fontId="7" fillId="0" borderId="56" xfId="0" applyNumberFormat="1" applyFont="1" applyBorder="1"/>
    <xf numFmtId="0" fontId="7" fillId="0" borderId="56" xfId="0" applyFont="1" applyBorder="1"/>
    <xf numFmtId="0" fontId="7" fillId="0" borderId="58" xfId="0" applyFont="1" applyBorder="1"/>
    <xf numFmtId="166" fontId="4" fillId="0" borderId="44" xfId="0" applyNumberFormat="1" applyFont="1" applyBorder="1" applyAlignment="1">
      <alignment horizontal="right"/>
    </xf>
    <xf numFmtId="10" fontId="4" fillId="0" borderId="44" xfId="0" applyNumberFormat="1" applyFont="1" applyBorder="1" applyAlignment="1">
      <alignment horizontal="right"/>
    </xf>
    <xf numFmtId="0" fontId="4" fillId="0" borderId="5" xfId="0" applyFont="1" applyBorder="1"/>
    <xf numFmtId="0" fontId="4" fillId="0" borderId="0" xfId="0" applyFont="1"/>
    <xf numFmtId="0" fontId="5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right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43" fontId="1" fillId="0" borderId="52" xfId="1" applyFont="1" applyFill="1" applyBorder="1"/>
    <xf numFmtId="166" fontId="4" fillId="0" borderId="61" xfId="0" applyNumberFormat="1" applyFont="1" applyBorder="1" applyAlignment="1">
      <alignment horizontal="right"/>
    </xf>
    <xf numFmtId="0" fontId="4" fillId="2" borderId="12" xfId="0" applyFont="1" applyFill="1" applyBorder="1" applyAlignment="1">
      <alignment horizontal="left"/>
    </xf>
    <xf numFmtId="166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4" borderId="65" xfId="0" applyFont="1" applyFill="1" applyBorder="1" applyAlignment="1">
      <alignment horizontal="right"/>
    </xf>
    <xf numFmtId="0" fontId="1" fillId="4" borderId="66" xfId="0" applyFont="1" applyFill="1" applyBorder="1"/>
    <xf numFmtId="0" fontId="4" fillId="4" borderId="66" xfId="0" applyFont="1" applyFill="1" applyBorder="1" applyAlignment="1">
      <alignment horizontal="center"/>
    </xf>
    <xf numFmtId="0" fontId="1" fillId="4" borderId="67" xfId="0" applyFont="1" applyFill="1" applyBorder="1"/>
    <xf numFmtId="0" fontId="4" fillId="0" borderId="68" xfId="0" applyFont="1" applyBorder="1" applyAlignment="1">
      <alignment horizontal="center" wrapText="1"/>
    </xf>
    <xf numFmtId="0" fontId="8" fillId="0" borderId="46" xfId="0" applyFont="1" applyBorder="1" applyAlignment="1">
      <alignment wrapText="1"/>
    </xf>
    <xf numFmtId="0" fontId="8" fillId="0" borderId="69" xfId="0" applyFont="1" applyBorder="1" applyAlignment="1">
      <alignment horizontal="center" wrapText="1"/>
    </xf>
    <xf numFmtId="0" fontId="8" fillId="0" borderId="69" xfId="0" applyFont="1" applyBorder="1"/>
    <xf numFmtId="43" fontId="8" fillId="0" borderId="70" xfId="0" applyNumberFormat="1" applyFont="1" applyBorder="1"/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wrapText="1"/>
    </xf>
    <xf numFmtId="43" fontId="10" fillId="0" borderId="52" xfId="1" applyFont="1" applyFill="1" applyBorder="1"/>
    <xf numFmtId="0" fontId="8" fillId="5" borderId="71" xfId="0" applyFont="1" applyFill="1" applyBorder="1"/>
    <xf numFmtId="0" fontId="8" fillId="5" borderId="72" xfId="0" applyFont="1" applyFill="1" applyBorder="1"/>
    <xf numFmtId="0" fontId="8" fillId="5" borderId="72" xfId="0" applyFont="1" applyFill="1" applyBorder="1" applyAlignment="1">
      <alignment wrapText="1"/>
    </xf>
    <xf numFmtId="43" fontId="8" fillId="5" borderId="73" xfId="0" applyNumberFormat="1" applyFont="1" applyFill="1" applyBorder="1"/>
    <xf numFmtId="0" fontId="0" fillId="0" borderId="0" xfId="0" applyAlignment="1">
      <alignment wrapText="1"/>
    </xf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7" xfId="0" applyBorder="1"/>
    <xf numFmtId="0" fontId="0" fillId="6" borderId="28" xfId="0" applyFill="1" applyBorder="1"/>
    <xf numFmtId="0" fontId="0" fillId="0" borderId="29" xfId="0" applyBorder="1" applyAlignment="1">
      <alignment wrapText="1"/>
    </xf>
    <xf numFmtId="0" fontId="0" fillId="0" borderId="31" xfId="0" applyBorder="1"/>
    <xf numFmtId="0" fontId="0" fillId="0" borderId="28" xfId="0" applyBorder="1"/>
    <xf numFmtId="0" fontId="1" fillId="0" borderId="53" xfId="0" applyFont="1" applyBorder="1" applyAlignment="1">
      <alignment horizontal="left" wrapText="1"/>
    </xf>
    <xf numFmtId="0" fontId="0" fillId="0" borderId="74" xfId="0" applyBorder="1" applyAlignment="1">
      <alignment wrapText="1"/>
    </xf>
    <xf numFmtId="0" fontId="0" fillId="0" borderId="35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0" fillId="0" borderId="42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4" fillId="4" borderId="75" xfId="0" applyFont="1" applyFill="1" applyBorder="1" applyAlignment="1">
      <alignment horizontal="center"/>
    </xf>
    <xf numFmtId="10" fontId="4" fillId="5" borderId="76" xfId="3" applyNumberFormat="1" applyFont="1" applyFill="1" applyBorder="1" applyAlignment="1">
      <alignment horizontal="center"/>
    </xf>
    <xf numFmtId="0" fontId="4" fillId="0" borderId="77" xfId="0" applyFont="1" applyBorder="1" applyAlignment="1">
      <alignment wrapText="1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" fillId="0" borderId="78" xfId="0" applyFont="1" applyBorder="1" applyAlignment="1">
      <alignment horizontal="left" wrapText="1"/>
    </xf>
    <xf numFmtId="43" fontId="1" fillId="7" borderId="51" xfId="1" applyFont="1" applyFill="1" applyBorder="1" applyAlignment="1">
      <alignment horizontal="center"/>
    </xf>
    <xf numFmtId="43" fontId="1" fillId="7" borderId="51" xfId="1" applyFont="1" applyFill="1" applyBorder="1"/>
    <xf numFmtId="43" fontId="1" fillId="7" borderId="52" xfId="1" applyFont="1" applyFill="1" applyBorder="1"/>
    <xf numFmtId="0" fontId="1" fillId="5" borderId="53" xfId="0" applyFont="1" applyFill="1" applyBorder="1" applyAlignment="1">
      <alignment horizontal="left" wrapText="1"/>
    </xf>
    <xf numFmtId="0" fontId="4" fillId="4" borderId="79" xfId="0" applyFont="1" applyFill="1" applyBorder="1" applyAlignment="1">
      <alignment horizontal="center" wrapText="1"/>
    </xf>
    <xf numFmtId="0" fontId="1" fillId="5" borderId="54" xfId="0" applyFont="1" applyFill="1" applyBorder="1" applyAlignment="1">
      <alignment horizontal="left" wrapText="1"/>
    </xf>
    <xf numFmtId="0" fontId="1" fillId="5" borderId="78" xfId="0" applyFont="1" applyFill="1" applyBorder="1" applyAlignment="1">
      <alignment horizontal="left" wrapText="1"/>
    </xf>
    <xf numFmtId="0" fontId="1" fillId="5" borderId="51" xfId="0" applyFont="1" applyFill="1" applyBorder="1" applyAlignment="1">
      <alignment horizontal="left" wrapText="1"/>
    </xf>
    <xf numFmtId="43" fontId="4" fillId="5" borderId="52" xfId="1" applyFont="1" applyFill="1" applyBorder="1"/>
    <xf numFmtId="0" fontId="4" fillId="0" borderId="80" xfId="0" applyFont="1" applyBorder="1" applyAlignment="1">
      <alignment horizontal="center" wrapText="1"/>
    </xf>
    <xf numFmtId="0" fontId="4" fillId="0" borderId="81" xfId="0" applyFont="1" applyBorder="1" applyAlignment="1">
      <alignment wrapText="1"/>
    </xf>
    <xf numFmtId="0" fontId="4" fillId="0" borderId="47" xfId="0" applyFont="1" applyBorder="1" applyAlignment="1">
      <alignment horizontal="center"/>
    </xf>
    <xf numFmtId="0" fontId="4" fillId="0" borderId="47" xfId="0" applyFont="1" applyBorder="1"/>
    <xf numFmtId="0" fontId="4" fillId="0" borderId="8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2" fontId="1" fillId="0" borderId="47" xfId="0" applyNumberFormat="1" applyFont="1" applyBorder="1"/>
    <xf numFmtId="43" fontId="1" fillId="0" borderId="47" xfId="1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2" fontId="1" fillId="0" borderId="54" xfId="0" applyNumberFormat="1" applyFont="1" applyBorder="1"/>
    <xf numFmtId="43" fontId="1" fillId="0" borderId="54" xfId="1" applyFont="1" applyFill="1" applyBorder="1"/>
    <xf numFmtId="2" fontId="1" fillId="0" borderId="54" xfId="1" applyNumberFormat="1" applyFont="1" applyFill="1" applyBorder="1"/>
    <xf numFmtId="0" fontId="13" fillId="4" borderId="53" xfId="0" applyFont="1" applyFill="1" applyBorder="1" applyAlignment="1">
      <alignment horizontal="right"/>
    </xf>
    <xf numFmtId="0" fontId="1" fillId="4" borderId="54" xfId="0" applyFont="1" applyFill="1" applyBorder="1"/>
    <xf numFmtId="0" fontId="1" fillId="4" borderId="51" xfId="0" applyFont="1" applyFill="1" applyBorder="1"/>
    <xf numFmtId="43" fontId="4" fillId="4" borderId="52" xfId="1" applyFont="1" applyFill="1" applyBorder="1"/>
    <xf numFmtId="0" fontId="4" fillId="0" borderId="53" xfId="0" applyFont="1" applyBorder="1" applyAlignment="1">
      <alignment horizontal="center"/>
    </xf>
    <xf numFmtId="0" fontId="4" fillId="0" borderId="79" xfId="0" applyFont="1" applyBorder="1" applyAlignment="1">
      <alignment wrapText="1"/>
    </xf>
    <xf numFmtId="43" fontId="1" fillId="0" borderId="54" xfId="1" applyFont="1" applyFill="1" applyBorder="1" applyAlignment="1"/>
    <xf numFmtId="43" fontId="1" fillId="2" borderId="51" xfId="1" applyFont="1" applyFill="1" applyBorder="1"/>
    <xf numFmtId="0" fontId="13" fillId="4" borderId="53" xfId="0" applyFont="1" applyFill="1" applyBorder="1" applyAlignment="1">
      <alignment horizontal="right" wrapText="1"/>
    </xf>
    <xf numFmtId="0" fontId="1" fillId="4" borderId="54" xfId="0" applyFont="1" applyFill="1" applyBorder="1" applyAlignment="1">
      <alignment horizontal="center"/>
    </xf>
    <xf numFmtId="43" fontId="1" fillId="4" borderId="54" xfId="1" applyFont="1" applyFill="1" applyBorder="1" applyAlignment="1"/>
    <xf numFmtId="43" fontId="1" fillId="4" borderId="54" xfId="1" applyFont="1" applyFill="1" applyBorder="1"/>
    <xf numFmtId="43" fontId="1" fillId="4" borderId="51" xfId="1" applyFont="1" applyFill="1" applyBorder="1"/>
    <xf numFmtId="0" fontId="4" fillId="0" borderId="79" xfId="0" applyFont="1" applyBorder="1" applyAlignment="1">
      <alignment horizontal="left" wrapText="1"/>
    </xf>
    <xf numFmtId="43" fontId="4" fillId="0" borderId="52" xfId="1" applyFont="1" applyFill="1" applyBorder="1"/>
    <xf numFmtId="0" fontId="14" fillId="4" borderId="53" xfId="0" applyFont="1" applyFill="1" applyBorder="1" applyAlignment="1">
      <alignment horizontal="right"/>
    </xf>
    <xf numFmtId="0" fontId="4" fillId="4" borderId="54" xfId="0" applyFont="1" applyFill="1" applyBorder="1" applyAlignment="1">
      <alignment horizontal="center" wrapText="1"/>
    </xf>
    <xf numFmtId="0" fontId="1" fillId="0" borderId="83" xfId="0" applyFont="1" applyBorder="1" applyAlignment="1">
      <alignment horizontal="left" wrapText="1"/>
    </xf>
    <xf numFmtId="0" fontId="9" fillId="0" borderId="0" xfId="0" applyFont="1"/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right" wrapText="1"/>
    </xf>
    <xf numFmtId="0" fontId="4" fillId="0" borderId="60" xfId="0" applyFont="1" applyBorder="1" applyAlignment="1">
      <alignment horizontal="right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0" borderId="44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36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</cellXfs>
  <cellStyles count="12">
    <cellStyle name="Moeda" xfId="2" builtinId="4"/>
    <cellStyle name="Moeda 2" xfId="4" xr:uid="{00000000-0005-0000-0000-000031000000}"/>
    <cellStyle name="Normal" xfId="0" builtinId="0"/>
    <cellStyle name="Normal 2" xfId="5" xr:uid="{00000000-0005-0000-0000-000032000000}"/>
    <cellStyle name="Normal 2 2 2 2 2" xfId="6" xr:uid="{00000000-0005-0000-0000-000033000000}"/>
    <cellStyle name="Normal 2 2 3" xfId="7" xr:uid="{00000000-0005-0000-0000-000034000000}"/>
    <cellStyle name="Normal 5" xfId="11" xr:uid="{00000000-0005-0000-0000-000038000000}"/>
    <cellStyle name="Normal 6" xfId="8" xr:uid="{00000000-0005-0000-0000-000035000000}"/>
    <cellStyle name="Porcentagem" xfId="3" builtinId="5"/>
    <cellStyle name="Porcentagem 2" xfId="9" xr:uid="{00000000-0005-0000-0000-000036000000}"/>
    <cellStyle name="Vírgula" xfId="1" builtinId="3"/>
    <cellStyle name="Vírgula 2" xfId="10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148689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94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1036320</xdr:colOff>
      <xdr:row>4</xdr:row>
      <xdr:rowOff>160020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967740" cy="87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177264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1012190"/>
        </a:xfrm>
        <a:prstGeom prst="rect">
          <a:avLst/>
        </a:prstGeom>
      </xdr:spPr>
    </xdr:pic>
    <xdr:clientData/>
  </xdr:twoCellAnchor>
  <xdr:oneCellAnchor>
    <xdr:from>
      <xdr:col>0</xdr:col>
      <xdr:colOff>13253</xdr:colOff>
      <xdr:row>0</xdr:row>
      <xdr:rowOff>13252</xdr:rowOff>
    </xdr:from>
    <xdr:ext cx="1033670" cy="94556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12700"/>
          <a:ext cx="1033780" cy="9455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1086485" cy="8623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22860"/>
          <a:ext cx="1086485" cy="8553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0</xdr:col>
      <xdr:colOff>1089025</xdr:colOff>
      <xdr:row>4</xdr:row>
      <xdr:rowOff>144145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38100"/>
          <a:ext cx="1020445" cy="85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zoomScale="93" zoomScaleNormal="93" workbookViewId="0">
      <selection activeCell="J15" sqref="J15"/>
    </sheetView>
  </sheetViews>
  <sheetFormatPr defaultColWidth="9" defaultRowHeight="15"/>
  <cols>
    <col min="1" max="1" width="17.28515625" customWidth="1"/>
    <col min="2" max="2" width="83.42578125" customWidth="1"/>
    <col min="4" max="4" width="9.42578125" customWidth="1"/>
    <col min="5" max="6" width="10.42578125" customWidth="1"/>
    <col min="7" max="7" width="11.85546875" customWidth="1"/>
    <col min="8" max="8" width="9.42578125" customWidth="1"/>
  </cols>
  <sheetData>
    <row r="1" spans="1:7" ht="17.45" customHeight="1">
      <c r="A1" s="1"/>
      <c r="B1" s="194" t="s">
        <v>0</v>
      </c>
      <c r="C1" s="196" t="s">
        <v>1</v>
      </c>
      <c r="D1" s="197"/>
      <c r="E1" s="197"/>
      <c r="F1" s="197"/>
      <c r="G1" s="198"/>
    </row>
    <row r="2" spans="1:7" ht="15.6" customHeight="1">
      <c r="A2" s="2"/>
      <c r="B2" s="195"/>
      <c r="C2" s="199"/>
      <c r="D2" s="200"/>
      <c r="E2" s="200"/>
      <c r="F2" s="200"/>
      <c r="G2" s="201"/>
    </row>
    <row r="3" spans="1:7" ht="15.75">
      <c r="A3" s="2"/>
      <c r="B3" s="3" t="s">
        <v>2</v>
      </c>
      <c r="C3" s="199"/>
      <c r="D3" s="200"/>
      <c r="E3" s="200"/>
      <c r="F3" s="200"/>
      <c r="G3" s="201"/>
    </row>
    <row r="4" spans="1:7">
      <c r="A4" s="2"/>
      <c r="B4" s="4" t="s">
        <v>3</v>
      </c>
      <c r="C4" s="199"/>
      <c r="D4" s="200"/>
      <c r="E4" s="200"/>
      <c r="F4" s="200"/>
      <c r="G4" s="201"/>
    </row>
    <row r="5" spans="1:7">
      <c r="A5" s="66"/>
      <c r="B5" s="6" t="s">
        <v>4</v>
      </c>
      <c r="C5" s="202"/>
      <c r="D5" s="203"/>
      <c r="E5" s="203"/>
      <c r="F5" s="203"/>
      <c r="G5" s="204"/>
    </row>
    <row r="6" spans="1:7">
      <c r="A6" s="8" t="s">
        <v>5</v>
      </c>
      <c r="B6" s="205" t="s">
        <v>6</v>
      </c>
      <c r="C6" s="205"/>
      <c r="D6" s="205"/>
      <c r="E6" s="205"/>
      <c r="F6" s="205"/>
      <c r="G6" s="206"/>
    </row>
    <row r="7" spans="1:7">
      <c r="A7" s="12" t="s">
        <v>7</v>
      </c>
      <c r="B7" s="13" t="s">
        <v>8</v>
      </c>
      <c r="C7" s="207"/>
      <c r="D7" s="208"/>
      <c r="E7" s="208"/>
      <c r="F7" s="208"/>
      <c r="G7" s="209"/>
    </row>
    <row r="8" spans="1:7">
      <c r="A8" s="12" t="s">
        <v>9</v>
      </c>
      <c r="B8" s="15" t="s">
        <v>10</v>
      </c>
      <c r="C8" s="210"/>
      <c r="D8" s="208"/>
      <c r="E8" s="208"/>
      <c r="F8" s="208"/>
      <c r="G8" s="209"/>
    </row>
    <row r="9" spans="1:7">
      <c r="A9" s="12" t="s">
        <v>11</v>
      </c>
      <c r="B9" s="13" t="s">
        <v>12</v>
      </c>
      <c r="G9" s="59"/>
    </row>
    <row r="10" spans="1:7">
      <c r="A10" s="16" t="s">
        <v>13</v>
      </c>
      <c r="B10" s="17" t="s">
        <v>14</v>
      </c>
      <c r="C10" s="211" t="s">
        <v>246</v>
      </c>
      <c r="D10" s="211"/>
      <c r="E10" s="211"/>
      <c r="F10" s="211"/>
      <c r="G10" s="212"/>
    </row>
    <row r="11" spans="1:7">
      <c r="A11" s="213" t="s">
        <v>1</v>
      </c>
      <c r="B11" s="214"/>
      <c r="C11" s="214"/>
      <c r="D11" s="214"/>
      <c r="E11" s="214"/>
      <c r="F11" s="214"/>
      <c r="G11" s="215"/>
    </row>
    <row r="12" spans="1:7">
      <c r="A12" s="108"/>
      <c r="B12" s="109"/>
      <c r="C12" s="109"/>
      <c r="D12" s="110" t="s">
        <v>15</v>
      </c>
      <c r="E12" s="109"/>
      <c r="F12" s="141" t="s">
        <v>16</v>
      </c>
      <c r="G12" s="111"/>
    </row>
    <row r="13" spans="1:7">
      <c r="A13" s="100" t="s">
        <v>17</v>
      </c>
      <c r="B13" s="101" t="s">
        <v>18</v>
      </c>
      <c r="C13" s="101" t="s">
        <v>19</v>
      </c>
      <c r="D13" s="101" t="s">
        <v>20</v>
      </c>
      <c r="E13" s="101" t="s">
        <v>21</v>
      </c>
      <c r="F13" s="142">
        <v>0.20730000000000001</v>
      </c>
      <c r="G13" s="102" t="s">
        <v>22</v>
      </c>
    </row>
    <row r="14" spans="1:7">
      <c r="A14" s="112">
        <v>1</v>
      </c>
      <c r="B14" s="143" t="s">
        <v>23</v>
      </c>
      <c r="C14" s="144"/>
      <c r="D14" s="144"/>
      <c r="E14" s="144"/>
      <c r="F14" s="144"/>
      <c r="G14" s="145"/>
    </row>
    <row r="15" spans="1:7">
      <c r="A15" s="132" t="s">
        <v>24</v>
      </c>
      <c r="B15" s="146" t="s">
        <v>25</v>
      </c>
      <c r="C15" s="147" t="s">
        <v>26</v>
      </c>
      <c r="D15" s="148">
        <v>24</v>
      </c>
      <c r="E15" s="81">
        <v>116.87</v>
      </c>
      <c r="F15" s="148">
        <f t="shared" ref="F15:F16" si="0">TRUNC(E15+E15*F$13,2)</f>
        <v>141.09</v>
      </c>
      <c r="G15" s="149">
        <f>TRUNC(F15*D15,2)</f>
        <v>3386.16</v>
      </c>
    </row>
    <row r="16" spans="1:7">
      <c r="A16" s="132" t="s">
        <v>27</v>
      </c>
      <c r="B16" s="146" t="s">
        <v>28</v>
      </c>
      <c r="C16" s="147" t="s">
        <v>26</v>
      </c>
      <c r="D16" s="148">
        <v>120</v>
      </c>
      <c r="E16" s="81">
        <v>61.64</v>
      </c>
      <c r="F16" s="148">
        <f t="shared" si="0"/>
        <v>74.41</v>
      </c>
      <c r="G16" s="149">
        <f>TRUNC(F16*D16,2)</f>
        <v>8929.2000000000007</v>
      </c>
    </row>
    <row r="17" spans="1:10">
      <c r="A17" s="150"/>
      <c r="B17" s="151" t="s">
        <v>29</v>
      </c>
      <c r="C17" s="152"/>
      <c r="D17" s="153"/>
      <c r="E17" s="154"/>
      <c r="F17" s="152"/>
      <c r="G17" s="155">
        <f>SUM(G15:G16)</f>
        <v>12315.36</v>
      </c>
    </row>
    <row r="18" spans="1:10">
      <c r="A18" s="156">
        <v>2</v>
      </c>
      <c r="B18" s="157" t="s">
        <v>30</v>
      </c>
      <c r="C18" s="158"/>
      <c r="D18" s="159"/>
      <c r="E18" s="158"/>
      <c r="F18" s="160"/>
      <c r="G18" s="149"/>
      <c r="J18" t="s">
        <v>31</v>
      </c>
    </row>
    <row r="19" spans="1:10" ht="26.25">
      <c r="A19" s="132" t="s">
        <v>32</v>
      </c>
      <c r="B19" s="146" t="s">
        <v>33</v>
      </c>
      <c r="C19" s="161" t="s">
        <v>34</v>
      </c>
      <c r="D19" s="162">
        <v>2.88</v>
      </c>
      <c r="E19" s="163">
        <v>312.17</v>
      </c>
      <c r="F19" s="148">
        <f t="shared" ref="F19:F25" si="1">TRUNC(E19+E19*F$13,2)</f>
        <v>376.88</v>
      </c>
      <c r="G19" s="149">
        <f t="shared" ref="G19:G25" si="2">TRUNC(F19*D19,2)</f>
        <v>1085.4100000000001</v>
      </c>
    </row>
    <row r="20" spans="1:10">
      <c r="A20" s="132" t="s">
        <v>35</v>
      </c>
      <c r="B20" s="146" t="s">
        <v>36</v>
      </c>
      <c r="C20" s="164" t="s">
        <v>37</v>
      </c>
      <c r="D20" s="165">
        <v>64</v>
      </c>
      <c r="E20" s="166">
        <v>34.42</v>
      </c>
      <c r="F20" s="148">
        <f t="shared" si="1"/>
        <v>41.55</v>
      </c>
      <c r="G20" s="149">
        <f t="shared" si="2"/>
        <v>2659.2</v>
      </c>
    </row>
    <row r="21" spans="1:10" ht="26.25">
      <c r="A21" s="132" t="s">
        <v>38</v>
      </c>
      <c r="B21" s="146" t="s">
        <v>39</v>
      </c>
      <c r="C21" s="164" t="s">
        <v>34</v>
      </c>
      <c r="D21" s="165">
        <v>15.4</v>
      </c>
      <c r="E21" s="166">
        <v>123.46</v>
      </c>
      <c r="F21" s="148">
        <f t="shared" si="1"/>
        <v>149.05000000000001</v>
      </c>
      <c r="G21" s="149">
        <f t="shared" si="2"/>
        <v>2295.37</v>
      </c>
    </row>
    <row r="22" spans="1:10" ht="26.25">
      <c r="A22" s="132" t="s">
        <v>40</v>
      </c>
      <c r="B22" s="146" t="s">
        <v>41</v>
      </c>
      <c r="C22" s="164" t="s">
        <v>34</v>
      </c>
      <c r="D22" s="165">
        <v>6</v>
      </c>
      <c r="E22" s="166">
        <v>78.239999999999995</v>
      </c>
      <c r="F22" s="148">
        <f t="shared" si="1"/>
        <v>94.45</v>
      </c>
      <c r="G22" s="149">
        <f t="shared" si="2"/>
        <v>566.70000000000005</v>
      </c>
    </row>
    <row r="23" spans="1:10" ht="39">
      <c r="A23" s="132" t="s">
        <v>42</v>
      </c>
      <c r="B23" s="146" t="s">
        <v>43</v>
      </c>
      <c r="C23" s="164" t="s">
        <v>34</v>
      </c>
      <c r="D23" s="165">
        <v>9.1</v>
      </c>
      <c r="E23" s="166">
        <v>20.91</v>
      </c>
      <c r="F23" s="148">
        <f t="shared" si="1"/>
        <v>25.24</v>
      </c>
      <c r="G23" s="149">
        <f t="shared" si="2"/>
        <v>229.68</v>
      </c>
    </row>
    <row r="24" spans="1:10" ht="26.25">
      <c r="A24" s="132" t="s">
        <v>44</v>
      </c>
      <c r="B24" s="146" t="s">
        <v>45</v>
      </c>
      <c r="C24" s="164" t="s">
        <v>34</v>
      </c>
      <c r="D24" s="165">
        <v>9.1</v>
      </c>
      <c r="E24" s="166">
        <v>64.239999999999995</v>
      </c>
      <c r="F24" s="148">
        <f t="shared" si="1"/>
        <v>77.55</v>
      </c>
      <c r="G24" s="149">
        <f t="shared" si="2"/>
        <v>705.7</v>
      </c>
    </row>
    <row r="25" spans="1:10" ht="51.75">
      <c r="A25" s="132" t="s">
        <v>46</v>
      </c>
      <c r="B25" s="146" t="s">
        <v>47</v>
      </c>
      <c r="C25" s="164" t="s">
        <v>37</v>
      </c>
      <c r="D25" s="165">
        <v>1</v>
      </c>
      <c r="E25" s="166">
        <v>1097.67</v>
      </c>
      <c r="F25" s="148">
        <f t="shared" si="1"/>
        <v>1325.21</v>
      </c>
      <c r="G25" s="149">
        <f t="shared" si="2"/>
        <v>1325.21</v>
      </c>
    </row>
    <row r="26" spans="1:10" ht="26.25">
      <c r="A26" s="132" t="s">
        <v>48</v>
      </c>
      <c r="B26" s="146" t="s">
        <v>49</v>
      </c>
      <c r="C26" s="164" t="s">
        <v>34</v>
      </c>
      <c r="D26" s="165">
        <v>1</v>
      </c>
      <c r="E26" s="166">
        <v>986.27</v>
      </c>
      <c r="F26" s="148">
        <f t="shared" ref="F26:F31" si="3">TRUNC(E26+E26*F$13,2)</f>
        <v>1190.72</v>
      </c>
      <c r="G26" s="149">
        <f t="shared" ref="G26:G31" si="4">TRUNC(F26*D26,2)</f>
        <v>1190.72</v>
      </c>
    </row>
    <row r="27" spans="1:10" ht="26.25">
      <c r="A27" s="132" t="s">
        <v>50</v>
      </c>
      <c r="B27" s="146" t="s">
        <v>51</v>
      </c>
      <c r="C27" s="164" t="s">
        <v>52</v>
      </c>
      <c r="D27" s="165">
        <v>4</v>
      </c>
      <c r="E27" s="166">
        <v>100.38</v>
      </c>
      <c r="F27" s="148">
        <f t="shared" si="3"/>
        <v>121.18</v>
      </c>
      <c r="G27" s="149">
        <f t="shared" si="4"/>
        <v>484.72</v>
      </c>
    </row>
    <row r="28" spans="1:10">
      <c r="A28" s="132" t="s">
        <v>53</v>
      </c>
      <c r="B28" s="146" t="s">
        <v>54</v>
      </c>
      <c r="C28" s="164" t="s">
        <v>34</v>
      </c>
      <c r="D28" s="167">
        <v>1303.95</v>
      </c>
      <c r="E28" s="166">
        <v>4.33</v>
      </c>
      <c r="F28" s="148">
        <f t="shared" si="3"/>
        <v>5.22</v>
      </c>
      <c r="G28" s="149">
        <f t="shared" si="4"/>
        <v>6806.61</v>
      </c>
    </row>
    <row r="29" spans="1:10" ht="26.25">
      <c r="A29" s="132" t="s">
        <v>55</v>
      </c>
      <c r="B29" s="146" t="s">
        <v>56</v>
      </c>
      <c r="C29" s="164" t="s">
        <v>57</v>
      </c>
      <c r="D29" s="167">
        <v>0.37</v>
      </c>
      <c r="E29" s="166">
        <v>53.68</v>
      </c>
      <c r="F29" s="148">
        <f t="shared" si="3"/>
        <v>64.8</v>
      </c>
      <c r="G29" s="149">
        <f t="shared" si="4"/>
        <v>23.97</v>
      </c>
    </row>
    <row r="30" spans="1:10" ht="39">
      <c r="A30" s="132" t="s">
        <v>58</v>
      </c>
      <c r="B30" s="146" t="s">
        <v>59</v>
      </c>
      <c r="C30" s="164" t="s">
        <v>34</v>
      </c>
      <c r="D30" s="166">
        <v>1.49</v>
      </c>
      <c r="E30" s="166">
        <v>34.61</v>
      </c>
      <c r="F30" s="148">
        <f t="shared" si="3"/>
        <v>41.78</v>
      </c>
      <c r="G30" s="149">
        <f t="shared" si="4"/>
        <v>62.25</v>
      </c>
    </row>
    <row r="31" spans="1:10" ht="39">
      <c r="A31" s="132">
        <v>37562</v>
      </c>
      <c r="B31" s="146" t="s">
        <v>60</v>
      </c>
      <c r="C31" s="164" t="s">
        <v>34</v>
      </c>
      <c r="D31" s="167">
        <v>2.64</v>
      </c>
      <c r="E31" s="166">
        <v>902.76</v>
      </c>
      <c r="F31" s="148">
        <f t="shared" si="3"/>
        <v>1089.9000000000001</v>
      </c>
      <c r="G31" s="149">
        <f t="shared" si="4"/>
        <v>2877.33</v>
      </c>
    </row>
    <row r="32" spans="1:10" ht="26.25">
      <c r="A32" s="132" t="s">
        <v>61</v>
      </c>
      <c r="B32" s="146" t="s">
        <v>62</v>
      </c>
      <c r="C32" s="164" t="s">
        <v>37</v>
      </c>
      <c r="D32" s="167">
        <v>1</v>
      </c>
      <c r="E32" s="166">
        <v>134.27000000000001</v>
      </c>
      <c r="F32" s="148">
        <f t="shared" ref="F32:F52" si="5">TRUNC(E32+E32*F$13,2)</f>
        <v>162.1</v>
      </c>
      <c r="G32" s="149">
        <f t="shared" ref="G32:G52" si="6">TRUNC(F32*D32,2)</f>
        <v>162.1</v>
      </c>
    </row>
    <row r="33" spans="1:7" ht="26.25">
      <c r="A33" s="132" t="s">
        <v>63</v>
      </c>
      <c r="B33" s="146" t="s">
        <v>64</v>
      </c>
      <c r="C33" s="164" t="s">
        <v>37</v>
      </c>
      <c r="D33" s="167">
        <v>1</v>
      </c>
      <c r="E33" s="166">
        <v>191.49</v>
      </c>
      <c r="F33" s="148">
        <f t="shared" si="5"/>
        <v>231.18</v>
      </c>
      <c r="G33" s="149">
        <f t="shared" si="6"/>
        <v>231.18</v>
      </c>
    </row>
    <row r="34" spans="1:7" ht="26.25">
      <c r="A34" s="132" t="s">
        <v>65</v>
      </c>
      <c r="B34" s="146" t="s">
        <v>66</v>
      </c>
      <c r="C34" s="164" t="s">
        <v>37</v>
      </c>
      <c r="D34" s="167">
        <v>1</v>
      </c>
      <c r="E34" s="166">
        <v>309.35000000000002</v>
      </c>
      <c r="F34" s="148">
        <f t="shared" si="5"/>
        <v>373.47</v>
      </c>
      <c r="G34" s="149">
        <f t="shared" si="6"/>
        <v>373.47</v>
      </c>
    </row>
    <row r="35" spans="1:7" ht="26.25">
      <c r="A35" s="132" t="s">
        <v>67</v>
      </c>
      <c r="B35" s="146" t="s">
        <v>68</v>
      </c>
      <c r="C35" s="164" t="s">
        <v>69</v>
      </c>
      <c r="D35" s="167">
        <v>191.98</v>
      </c>
      <c r="E35" s="166">
        <v>12.89</v>
      </c>
      <c r="F35" s="148">
        <f t="shared" si="5"/>
        <v>15.56</v>
      </c>
      <c r="G35" s="149">
        <f t="shared" si="6"/>
        <v>2987.2</v>
      </c>
    </row>
    <row r="36" spans="1:7">
      <c r="A36" s="168"/>
      <c r="B36" s="151" t="s">
        <v>29</v>
      </c>
      <c r="C36" s="169"/>
      <c r="D36" s="169"/>
      <c r="E36" s="169"/>
      <c r="F36" s="170"/>
      <c r="G36" s="171">
        <f>SUM(G19:G35)</f>
        <v>24066.820000000003</v>
      </c>
    </row>
    <row r="37" spans="1:7">
      <c r="A37" s="172">
        <v>3</v>
      </c>
      <c r="B37" s="173" t="s">
        <v>70</v>
      </c>
      <c r="C37" s="164"/>
      <c r="D37" s="174"/>
      <c r="E37" s="166"/>
      <c r="F37" s="81"/>
      <c r="G37" s="103"/>
    </row>
    <row r="38" spans="1:7">
      <c r="A38" s="132">
        <v>6081</v>
      </c>
      <c r="B38" s="146" t="s">
        <v>71</v>
      </c>
      <c r="C38" s="164" t="s">
        <v>57</v>
      </c>
      <c r="D38" s="166">
        <v>94</v>
      </c>
      <c r="E38" s="166">
        <v>51.12</v>
      </c>
      <c r="F38" s="175">
        <f t="shared" si="5"/>
        <v>61.71</v>
      </c>
      <c r="G38" s="149">
        <f t="shared" si="6"/>
        <v>5800.74</v>
      </c>
    </row>
    <row r="39" spans="1:7" ht="39">
      <c r="A39" s="132" t="s">
        <v>72</v>
      </c>
      <c r="B39" s="146" t="s">
        <v>73</v>
      </c>
      <c r="C39" s="164" t="s">
        <v>34</v>
      </c>
      <c r="D39" s="166">
        <v>1016.12</v>
      </c>
      <c r="E39" s="166">
        <v>3.13</v>
      </c>
      <c r="F39" s="175">
        <f t="shared" si="5"/>
        <v>3.77</v>
      </c>
      <c r="G39" s="149">
        <f t="shared" si="6"/>
        <v>3830.77</v>
      </c>
    </row>
    <row r="40" spans="1:7" ht="39">
      <c r="A40" s="132" t="s">
        <v>74</v>
      </c>
      <c r="B40" s="146" t="s">
        <v>75</v>
      </c>
      <c r="C40" s="164" t="s">
        <v>69</v>
      </c>
      <c r="D40" s="166">
        <v>27</v>
      </c>
      <c r="E40" s="166">
        <v>46.33</v>
      </c>
      <c r="F40" s="175">
        <f t="shared" si="5"/>
        <v>55.93</v>
      </c>
      <c r="G40" s="149">
        <f t="shared" si="6"/>
        <v>1510.11</v>
      </c>
    </row>
    <row r="41" spans="1:7" ht="26.25">
      <c r="A41" s="132" t="s">
        <v>76</v>
      </c>
      <c r="B41" s="146" t="s">
        <v>77</v>
      </c>
      <c r="C41" s="164" t="s">
        <v>57</v>
      </c>
      <c r="D41" s="166">
        <v>11.13</v>
      </c>
      <c r="E41" s="166">
        <v>190.65</v>
      </c>
      <c r="F41" s="175">
        <f t="shared" si="5"/>
        <v>230.17</v>
      </c>
      <c r="G41" s="149">
        <f t="shared" si="6"/>
        <v>2561.79</v>
      </c>
    </row>
    <row r="42" spans="1:7" ht="39">
      <c r="A42" s="132" t="s">
        <v>78</v>
      </c>
      <c r="B42" s="146" t="s">
        <v>79</v>
      </c>
      <c r="C42" s="164" t="s">
        <v>57</v>
      </c>
      <c r="D42" s="166">
        <v>18.88</v>
      </c>
      <c r="E42" s="166">
        <v>727.67</v>
      </c>
      <c r="F42" s="175">
        <f t="shared" si="5"/>
        <v>878.51</v>
      </c>
      <c r="G42" s="149">
        <f t="shared" si="6"/>
        <v>16586.259999999998</v>
      </c>
    </row>
    <row r="43" spans="1:7" ht="39">
      <c r="A43" s="132" t="s">
        <v>58</v>
      </c>
      <c r="B43" s="146" t="s">
        <v>80</v>
      </c>
      <c r="C43" s="164" t="s">
        <v>34</v>
      </c>
      <c r="D43" s="166">
        <v>51.86</v>
      </c>
      <c r="E43" s="166">
        <v>34.61</v>
      </c>
      <c r="F43" s="175">
        <f t="shared" si="5"/>
        <v>41.78</v>
      </c>
      <c r="G43" s="149">
        <f t="shared" si="6"/>
        <v>2166.71</v>
      </c>
    </row>
    <row r="44" spans="1:7" ht="39">
      <c r="A44" s="132" t="s">
        <v>81</v>
      </c>
      <c r="B44" s="146" t="s">
        <v>82</v>
      </c>
      <c r="C44" s="164" t="s">
        <v>57</v>
      </c>
      <c r="D44" s="166">
        <v>2.12</v>
      </c>
      <c r="E44" s="166">
        <v>493.97</v>
      </c>
      <c r="F44" s="175">
        <f t="shared" si="5"/>
        <v>596.36</v>
      </c>
      <c r="G44" s="149">
        <f t="shared" si="6"/>
        <v>1264.28</v>
      </c>
    </row>
    <row r="45" spans="1:7">
      <c r="A45" s="132" t="s">
        <v>83</v>
      </c>
      <c r="B45" s="146" t="s">
        <v>84</v>
      </c>
      <c r="C45" s="164" t="s">
        <v>34</v>
      </c>
      <c r="D45" s="166">
        <v>266.19</v>
      </c>
      <c r="E45" s="166">
        <v>1.94</v>
      </c>
      <c r="F45" s="175">
        <f t="shared" si="5"/>
        <v>2.34</v>
      </c>
      <c r="G45" s="149">
        <f t="shared" si="6"/>
        <v>622.88</v>
      </c>
    </row>
    <row r="46" spans="1:7">
      <c r="A46" s="132" t="s">
        <v>85</v>
      </c>
      <c r="B46" s="146" t="s">
        <v>86</v>
      </c>
      <c r="C46" s="164" t="s">
        <v>34</v>
      </c>
      <c r="D46" s="166">
        <v>266.19</v>
      </c>
      <c r="E46" s="166">
        <v>4.76</v>
      </c>
      <c r="F46" s="175">
        <f t="shared" si="5"/>
        <v>5.74</v>
      </c>
      <c r="G46" s="149">
        <f t="shared" si="6"/>
        <v>1527.93</v>
      </c>
    </row>
    <row r="47" spans="1:7" ht="26.25">
      <c r="A47" s="132" t="s">
        <v>87</v>
      </c>
      <c r="B47" s="146" t="s">
        <v>88</v>
      </c>
      <c r="C47" s="164" t="s">
        <v>34</v>
      </c>
      <c r="D47" s="166">
        <v>266.19</v>
      </c>
      <c r="E47" s="166">
        <v>19.989999999999998</v>
      </c>
      <c r="F47" s="175">
        <f t="shared" si="5"/>
        <v>24.13</v>
      </c>
      <c r="G47" s="149">
        <f t="shared" si="6"/>
        <v>6423.16</v>
      </c>
    </row>
    <row r="48" spans="1:7" ht="39">
      <c r="A48" s="132" t="s">
        <v>89</v>
      </c>
      <c r="B48" s="146" t="s">
        <v>90</v>
      </c>
      <c r="C48" s="164" t="s">
        <v>57</v>
      </c>
      <c r="D48" s="166">
        <v>37.96</v>
      </c>
      <c r="E48" s="166">
        <v>833.08</v>
      </c>
      <c r="F48" s="175">
        <f t="shared" si="5"/>
        <v>1005.77</v>
      </c>
      <c r="G48" s="149">
        <f t="shared" si="6"/>
        <v>38179.019999999997</v>
      </c>
    </row>
    <row r="49" spans="1:7" ht="39">
      <c r="A49" s="132" t="s">
        <v>89</v>
      </c>
      <c r="B49" s="146" t="s">
        <v>91</v>
      </c>
      <c r="C49" s="164" t="s">
        <v>57</v>
      </c>
      <c r="D49" s="166">
        <v>32.49</v>
      </c>
      <c r="E49" s="166">
        <v>833.08</v>
      </c>
      <c r="F49" s="175">
        <f t="shared" si="5"/>
        <v>1005.77</v>
      </c>
      <c r="G49" s="149">
        <f t="shared" si="6"/>
        <v>32677.46</v>
      </c>
    </row>
    <row r="50" spans="1:7" ht="26.25">
      <c r="A50" s="132" t="s">
        <v>92</v>
      </c>
      <c r="B50" s="146" t="s">
        <v>93</v>
      </c>
      <c r="C50" s="164" t="s">
        <v>34</v>
      </c>
      <c r="D50" s="166">
        <v>64.739999999999995</v>
      </c>
      <c r="E50" s="166">
        <v>216.48</v>
      </c>
      <c r="F50" s="175">
        <f t="shared" si="5"/>
        <v>261.35000000000002</v>
      </c>
      <c r="G50" s="149">
        <f t="shared" si="6"/>
        <v>16919.79</v>
      </c>
    </row>
    <row r="51" spans="1:7" ht="26.25">
      <c r="A51" s="132" t="s">
        <v>94</v>
      </c>
      <c r="B51" s="146" t="s">
        <v>95</v>
      </c>
      <c r="C51" s="164" t="s">
        <v>37</v>
      </c>
      <c r="D51" s="166">
        <v>6</v>
      </c>
      <c r="E51" s="166">
        <v>705.9</v>
      </c>
      <c r="F51" s="175">
        <f t="shared" si="5"/>
        <v>852.23</v>
      </c>
      <c r="G51" s="149">
        <f t="shared" si="6"/>
        <v>5113.38</v>
      </c>
    </row>
    <row r="52" spans="1:7" ht="26.25">
      <c r="A52" s="132" t="s">
        <v>96</v>
      </c>
      <c r="B52" s="146" t="s">
        <v>97</v>
      </c>
      <c r="C52" s="164" t="s">
        <v>69</v>
      </c>
      <c r="D52" s="166">
        <v>191.98</v>
      </c>
      <c r="E52" s="166">
        <v>39.32</v>
      </c>
      <c r="F52" s="175">
        <f t="shared" si="5"/>
        <v>47.47</v>
      </c>
      <c r="G52" s="149">
        <f t="shared" si="6"/>
        <v>9113.2900000000009</v>
      </c>
    </row>
    <row r="53" spans="1:7">
      <c r="A53" s="176"/>
      <c r="B53" s="151" t="s">
        <v>29</v>
      </c>
      <c r="C53" s="177"/>
      <c r="D53" s="178"/>
      <c r="E53" s="179"/>
      <c r="F53" s="180"/>
      <c r="G53" s="171">
        <f>SUM(G38:G52)</f>
        <v>144297.57</v>
      </c>
    </row>
    <row r="54" spans="1:7">
      <c r="A54" s="172">
        <v>4</v>
      </c>
      <c r="B54" s="181" t="s">
        <v>101</v>
      </c>
      <c r="C54" s="164"/>
      <c r="D54" s="174"/>
      <c r="E54" s="166"/>
      <c r="F54" s="81"/>
      <c r="G54" s="182"/>
    </row>
    <row r="55" spans="1:7">
      <c r="A55" s="132" t="s">
        <v>99</v>
      </c>
      <c r="B55" s="146" t="s">
        <v>100</v>
      </c>
      <c r="C55" s="164" t="s">
        <v>102</v>
      </c>
      <c r="D55" s="174">
        <v>798.23</v>
      </c>
      <c r="E55" s="166">
        <v>3.35</v>
      </c>
      <c r="F55" s="148">
        <f>TRUNC(E55+E55*F$13,2)</f>
        <v>4.04</v>
      </c>
      <c r="G55" s="149">
        <f>TRUNC(F55*D55,2)</f>
        <v>3224.84</v>
      </c>
    </row>
    <row r="56" spans="1:7">
      <c r="A56" s="132" t="s">
        <v>103</v>
      </c>
      <c r="B56" s="185" t="s">
        <v>104</v>
      </c>
      <c r="C56" s="164" t="s">
        <v>105</v>
      </c>
      <c r="D56" s="174">
        <v>22</v>
      </c>
      <c r="E56" s="166">
        <f>COMPOSIÇÕES!F19</f>
        <v>50.4</v>
      </c>
      <c r="F56" s="148">
        <f t="shared" ref="F56" si="7">TRUNC(E56+E56*F$13,2)</f>
        <v>60.84</v>
      </c>
      <c r="G56" s="149">
        <f t="shared" ref="G56" si="8">TRUNC(F56*D56,2)</f>
        <v>1338.48</v>
      </c>
    </row>
    <row r="57" spans="1:7">
      <c r="A57" s="183"/>
      <c r="B57" s="184" t="s">
        <v>29</v>
      </c>
      <c r="C57" s="177"/>
      <c r="D57" s="178"/>
      <c r="E57" s="179"/>
      <c r="F57" s="180"/>
      <c r="G57" s="171">
        <f>SUM(G55:G56)</f>
        <v>4563.32</v>
      </c>
    </row>
    <row r="58" spans="1:7">
      <c r="A58" s="187" t="s">
        <v>106</v>
      </c>
      <c r="B58" s="188"/>
      <c r="C58" s="188"/>
      <c r="D58" s="188"/>
      <c r="E58" s="188"/>
      <c r="F58" s="189">
        <f>G57+G53+G36+G17</f>
        <v>185243.07</v>
      </c>
      <c r="G58" s="190"/>
    </row>
    <row r="59" spans="1:7">
      <c r="A59" s="191" t="s">
        <v>245</v>
      </c>
      <c r="B59" s="192"/>
      <c r="C59" s="192"/>
      <c r="D59" s="192"/>
      <c r="E59" s="192"/>
      <c r="F59" s="192"/>
      <c r="G59" s="193"/>
    </row>
    <row r="60" spans="1:7">
      <c r="A60" s="186"/>
      <c r="B60" s="186"/>
    </row>
    <row r="61" spans="1:7">
      <c r="A61" s="186"/>
      <c r="B61" s="186"/>
    </row>
    <row r="62" spans="1:7">
      <c r="A62" s="186"/>
      <c r="B62" s="186"/>
    </row>
    <row r="63" spans="1:7">
      <c r="A63" s="57" t="s">
        <v>107</v>
      </c>
      <c r="B63" s="57" t="s">
        <v>108</v>
      </c>
    </row>
    <row r="64" spans="1:7">
      <c r="A64" s="57"/>
      <c r="B64" s="57" t="s">
        <v>109</v>
      </c>
    </row>
    <row r="65" spans="5:5">
      <c r="E65" t="s">
        <v>31</v>
      </c>
    </row>
  </sheetData>
  <mergeCells count="10">
    <mergeCell ref="A58:E58"/>
    <mergeCell ref="F58:G58"/>
    <mergeCell ref="A59:G59"/>
    <mergeCell ref="B1:B2"/>
    <mergeCell ref="C1:G5"/>
    <mergeCell ref="B6:G6"/>
    <mergeCell ref="C7:G7"/>
    <mergeCell ref="C8:G8"/>
    <mergeCell ref="C10:G10"/>
    <mergeCell ref="A11:G11"/>
  </mergeCells>
  <pageMargins left="0.70866141732283505" right="0.70866141732283505" top="0.55118110236220497" bottom="0.55118110236220497" header="0.31496062992126" footer="0.31496062992126"/>
  <pageSetup paperSize="9" scale="73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topLeftCell="A36" workbookViewId="0">
      <selection activeCell="E55" sqref="E55"/>
    </sheetView>
  </sheetViews>
  <sheetFormatPr defaultColWidth="9" defaultRowHeight="15"/>
  <cols>
    <col min="1" max="1" width="27.5703125" customWidth="1"/>
    <col min="2" max="2" width="49.28515625" style="124" customWidth="1"/>
    <col min="3" max="3" width="23.42578125" customWidth="1"/>
  </cols>
  <sheetData>
    <row r="1" spans="1:3" ht="14.45" customHeight="1">
      <c r="A1" s="225" t="s">
        <v>110</v>
      </c>
      <c r="B1" s="226"/>
      <c r="C1" s="222" t="s">
        <v>111</v>
      </c>
    </row>
    <row r="2" spans="1:3" ht="14.45" customHeight="1">
      <c r="A2" s="227"/>
      <c r="B2" s="228"/>
      <c r="C2" s="223"/>
    </row>
    <row r="3" spans="1:3" ht="14.45" customHeight="1">
      <c r="A3" s="199" t="s">
        <v>2</v>
      </c>
      <c r="B3" s="201"/>
      <c r="C3" s="223"/>
    </row>
    <row r="4" spans="1:3">
      <c r="A4" s="216" t="s">
        <v>112</v>
      </c>
      <c r="B4" s="217"/>
      <c r="C4" s="223"/>
    </row>
    <row r="5" spans="1:3">
      <c r="A5" s="218" t="s">
        <v>113</v>
      </c>
      <c r="B5" s="212"/>
      <c r="C5" s="224"/>
    </row>
    <row r="6" spans="1:3" ht="39">
      <c r="A6" s="8" t="s">
        <v>5</v>
      </c>
      <c r="B6" s="67" t="str">
        <f>CALÇADA!B6</f>
        <v>CONSTRUÇÃO DE CALÇADAS E ESTACIONAMENTO NAS ESCOLAS ALCIDES FERREIRA PRIMO E INOVAÇÃO</v>
      </c>
      <c r="C6" s="97"/>
    </row>
    <row r="7" spans="1:3">
      <c r="A7" s="12" t="s">
        <v>7</v>
      </c>
      <c r="B7" s="13" t="str">
        <f>CALÇADA!B7</f>
        <v>QUADRA 05, DAMA DE OURO II, RUAS JEQUITIBÁ, MOGNO E CEDRO</v>
      </c>
      <c r="C7" s="98"/>
    </row>
    <row r="8" spans="1:3">
      <c r="A8" s="12" t="s">
        <v>9</v>
      </c>
      <c r="B8" s="15" t="str">
        <f>CALÇADA!B8</f>
        <v>1.303,95m²</v>
      </c>
      <c r="C8" s="98"/>
    </row>
    <row r="9" spans="1:3">
      <c r="A9" s="12" t="s">
        <v>11</v>
      </c>
      <c r="B9" s="13" t="str">
        <f>CALÇADA!B9</f>
        <v>MUNICÍPIO DE NOVO MUNDO - MT</v>
      </c>
      <c r="C9" s="59"/>
    </row>
    <row r="10" spans="1:3">
      <c r="A10" s="16" t="s">
        <v>13</v>
      </c>
      <c r="B10" s="17" t="str">
        <f>CALÇADA!B10</f>
        <v>01.614.517/0001-33</v>
      </c>
      <c r="C10" s="99"/>
    </row>
    <row r="11" spans="1:3">
      <c r="A11" s="219" t="s">
        <v>111</v>
      </c>
      <c r="B11" s="220"/>
      <c r="C11" s="221"/>
    </row>
    <row r="12" spans="1:3">
      <c r="A12" s="125"/>
      <c r="B12" s="126"/>
      <c r="C12" s="127"/>
    </row>
    <row r="13" spans="1:3">
      <c r="A13" s="125" t="s">
        <v>114</v>
      </c>
      <c r="B13" s="126"/>
      <c r="C13" s="127"/>
    </row>
    <row r="14" spans="1:3">
      <c r="A14" s="125" t="s">
        <v>115</v>
      </c>
      <c r="B14" s="126" t="s">
        <v>116</v>
      </c>
      <c r="C14" s="127" t="s">
        <v>117</v>
      </c>
    </row>
    <row r="15" spans="1:3">
      <c r="A15" s="125" t="s">
        <v>118</v>
      </c>
      <c r="B15" s="126" t="s">
        <v>119</v>
      </c>
      <c r="C15" s="127" t="s">
        <v>120</v>
      </c>
    </row>
    <row r="16" spans="1:3">
      <c r="A16" s="128" t="s">
        <v>121</v>
      </c>
      <c r="B16" s="129"/>
      <c r="C16" s="130"/>
    </row>
    <row r="17" spans="1:3">
      <c r="A17" s="131" t="s">
        <v>122</v>
      </c>
      <c r="B17" s="129" t="s">
        <v>123</v>
      </c>
      <c r="C17" s="130" t="s">
        <v>124</v>
      </c>
    </row>
    <row r="18" spans="1:3">
      <c r="A18" s="131" t="s">
        <v>125</v>
      </c>
      <c r="B18" s="129" t="s">
        <v>126</v>
      </c>
      <c r="C18" s="130" t="s">
        <v>127</v>
      </c>
    </row>
    <row r="19" spans="1:3" ht="30">
      <c r="A19" s="131" t="s">
        <v>128</v>
      </c>
      <c r="B19" s="129" t="s">
        <v>129</v>
      </c>
      <c r="C19" s="130" t="s">
        <v>130</v>
      </c>
    </row>
    <row r="20" spans="1:3">
      <c r="A20" s="131" t="s">
        <v>131</v>
      </c>
      <c r="B20" s="129" t="s">
        <v>132</v>
      </c>
      <c r="C20" s="130" t="s">
        <v>133</v>
      </c>
    </row>
    <row r="21" spans="1:3">
      <c r="A21" s="131" t="s">
        <v>134</v>
      </c>
      <c r="B21" s="129" t="s">
        <v>135</v>
      </c>
      <c r="C21" s="130" t="s">
        <v>136</v>
      </c>
    </row>
    <row r="22" spans="1:3">
      <c r="A22" s="131" t="s">
        <v>137</v>
      </c>
      <c r="B22" s="129" t="s">
        <v>138</v>
      </c>
      <c r="C22" s="130" t="s">
        <v>139</v>
      </c>
    </row>
    <row r="23" spans="1:3">
      <c r="A23" s="131" t="s">
        <v>140</v>
      </c>
      <c r="B23" s="129" t="s">
        <v>141</v>
      </c>
      <c r="C23" s="130" t="s">
        <v>142</v>
      </c>
    </row>
    <row r="24" spans="1:3">
      <c r="A24" t="s">
        <v>143</v>
      </c>
      <c r="B24" s="124" t="s">
        <v>144</v>
      </c>
      <c r="C24" s="130" t="s">
        <v>145</v>
      </c>
    </row>
    <row r="25" spans="1:3">
      <c r="A25" s="131" t="s">
        <v>146</v>
      </c>
      <c r="B25" s="129" t="s">
        <v>147</v>
      </c>
      <c r="C25" s="130" t="s">
        <v>148</v>
      </c>
    </row>
    <row r="26" spans="1:3">
      <c r="A26" s="131" t="s">
        <v>149</v>
      </c>
      <c r="B26" s="129" t="s">
        <v>150</v>
      </c>
      <c r="C26" s="130" t="s">
        <v>151</v>
      </c>
    </row>
    <row r="27" spans="1:3">
      <c r="A27" s="131" t="s">
        <v>152</v>
      </c>
      <c r="B27" s="129" t="s">
        <v>153</v>
      </c>
      <c r="C27" s="130" t="s">
        <v>154</v>
      </c>
    </row>
    <row r="28" spans="1:3">
      <c r="A28" s="131" t="s">
        <v>155</v>
      </c>
      <c r="B28" s="129" t="s">
        <v>156</v>
      </c>
      <c r="C28" s="130" t="s">
        <v>157</v>
      </c>
    </row>
    <row r="29" spans="1:3">
      <c r="A29" s="131" t="s">
        <v>158</v>
      </c>
      <c r="B29" s="129" t="s">
        <v>159</v>
      </c>
      <c r="C29" s="130" t="s">
        <v>160</v>
      </c>
    </row>
    <row r="30" spans="1:3">
      <c r="A30" s="128" t="s">
        <v>161</v>
      </c>
      <c r="B30" s="129"/>
      <c r="C30" s="130"/>
    </row>
    <row r="31" spans="1:3" ht="30">
      <c r="A31" s="131" t="s">
        <v>162</v>
      </c>
      <c r="B31" s="129" t="s">
        <v>163</v>
      </c>
      <c r="C31" s="130" t="s">
        <v>164</v>
      </c>
    </row>
    <row r="32" spans="1:3" ht="60">
      <c r="A32" s="131" t="s">
        <v>165</v>
      </c>
      <c r="B32" s="129" t="s">
        <v>166</v>
      </c>
      <c r="C32" s="130" t="s">
        <v>167</v>
      </c>
    </row>
    <row r="33" spans="1:3">
      <c r="A33" s="131" t="s">
        <v>168</v>
      </c>
      <c r="B33" s="129" t="s">
        <v>169</v>
      </c>
      <c r="C33" s="130" t="s">
        <v>170</v>
      </c>
    </row>
    <row r="34" spans="1:3">
      <c r="A34" s="131" t="s">
        <v>171</v>
      </c>
      <c r="B34" s="129" t="s">
        <v>172</v>
      </c>
      <c r="C34" s="130" t="s">
        <v>173</v>
      </c>
    </row>
    <row r="35" spans="1:3">
      <c r="A35" s="131" t="s">
        <v>174</v>
      </c>
      <c r="B35" s="129" t="s">
        <v>175</v>
      </c>
      <c r="C35" s="130" t="s">
        <v>176</v>
      </c>
    </row>
    <row r="36" spans="1:3">
      <c r="A36" s="131" t="s">
        <v>177</v>
      </c>
      <c r="B36" s="129" t="s">
        <v>178</v>
      </c>
      <c r="C36" s="130" t="s">
        <v>179</v>
      </c>
    </row>
    <row r="37" spans="1:3">
      <c r="A37" s="131" t="s">
        <v>180</v>
      </c>
      <c r="B37" s="129" t="s">
        <v>181</v>
      </c>
      <c r="C37" s="130" t="s">
        <v>182</v>
      </c>
    </row>
    <row r="38" spans="1:3">
      <c r="A38" s="131" t="s">
        <v>183</v>
      </c>
      <c r="B38" s="129" t="s">
        <v>184</v>
      </c>
      <c r="C38" s="130" t="s">
        <v>185</v>
      </c>
    </row>
    <row r="39" spans="1:3">
      <c r="A39" s="131" t="s">
        <v>186</v>
      </c>
      <c r="B39" s="129" t="s">
        <v>187</v>
      </c>
      <c r="C39" s="130" t="s">
        <v>188</v>
      </c>
    </row>
    <row r="40" spans="1:3">
      <c r="A40" s="131" t="s">
        <v>189</v>
      </c>
      <c r="B40" s="129" t="s">
        <v>190</v>
      </c>
      <c r="C40" s="130" t="s">
        <v>191</v>
      </c>
    </row>
    <row r="41" spans="1:3">
      <c r="A41" s="131" t="s">
        <v>192</v>
      </c>
      <c r="B41" s="129" t="s">
        <v>193</v>
      </c>
      <c r="C41" s="130" t="s">
        <v>194</v>
      </c>
    </row>
    <row r="42" spans="1:3">
      <c r="A42" s="131" t="s">
        <v>195</v>
      </c>
      <c r="B42" s="129" t="s">
        <v>196</v>
      </c>
      <c r="C42" s="130" t="s">
        <v>197</v>
      </c>
    </row>
    <row r="43" spans="1:3">
      <c r="A43" s="128" t="s">
        <v>98</v>
      </c>
      <c r="B43" s="129"/>
      <c r="C43" s="130"/>
    </row>
    <row r="44" spans="1:3">
      <c r="A44" s="131" t="s">
        <v>198</v>
      </c>
      <c r="B44" s="129" t="s">
        <v>199</v>
      </c>
      <c r="C44" s="130" t="s">
        <v>200</v>
      </c>
    </row>
    <row r="45" spans="1:3">
      <c r="A45" s="131" t="s">
        <v>201</v>
      </c>
      <c r="B45" s="129" t="s">
        <v>202</v>
      </c>
      <c r="C45" s="130" t="s">
        <v>200</v>
      </c>
    </row>
    <row r="46" spans="1:3">
      <c r="A46" s="132" t="s">
        <v>203</v>
      </c>
      <c r="B46" s="129" t="s">
        <v>204</v>
      </c>
      <c r="C46" s="130" t="s">
        <v>205</v>
      </c>
    </row>
    <row r="47" spans="1:3">
      <c r="A47" s="131"/>
      <c r="B47" s="129"/>
      <c r="C47" s="130"/>
    </row>
    <row r="48" spans="1:3">
      <c r="A48" s="128" t="s">
        <v>206</v>
      </c>
      <c r="B48" s="129"/>
      <c r="C48" s="130"/>
    </row>
    <row r="49" spans="1:3">
      <c r="A49" s="131" t="s">
        <v>207</v>
      </c>
      <c r="B49" s="133" t="s">
        <v>208</v>
      </c>
      <c r="C49" s="134" t="s">
        <v>209</v>
      </c>
    </row>
    <row r="50" spans="1:3">
      <c r="A50" s="135" t="s">
        <v>210</v>
      </c>
      <c r="B50" s="136" t="s">
        <v>211</v>
      </c>
      <c r="C50" s="137" t="s">
        <v>212</v>
      </c>
    </row>
    <row r="52" spans="1:3">
      <c r="A52" s="138"/>
      <c r="B52" s="139"/>
    </row>
    <row r="53" spans="1:3">
      <c r="A53" s="140" t="s">
        <v>107</v>
      </c>
      <c r="B53" s="140" t="s">
        <v>108</v>
      </c>
    </row>
    <row r="54" spans="1:3">
      <c r="A54" s="140"/>
      <c r="B54" s="140" t="s">
        <v>109</v>
      </c>
    </row>
  </sheetData>
  <mergeCells count="6">
    <mergeCell ref="A3:B3"/>
    <mergeCell ref="A4:B4"/>
    <mergeCell ref="A5:B5"/>
    <mergeCell ref="A11:C11"/>
    <mergeCell ref="C1:C5"/>
    <mergeCell ref="A1:B2"/>
  </mergeCells>
  <pageMargins left="0.23622047244094491" right="0.23622047244094491" top="0.74803149606299213" bottom="0.74803149606299213" header="0.31496062992125984" footer="0.31496062992125984"/>
  <pageSetup paperSize="9"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"/>
  <sheetViews>
    <sheetView zoomScale="82" zoomScaleNormal="82" workbookViewId="0">
      <selection activeCell="B20" sqref="B20"/>
    </sheetView>
  </sheetViews>
  <sheetFormatPr defaultColWidth="9" defaultRowHeight="15"/>
  <cols>
    <col min="1" max="1" width="16" customWidth="1"/>
    <col min="2" max="2" width="106.7109375" customWidth="1"/>
    <col min="3" max="3" width="10.5703125" customWidth="1"/>
    <col min="4" max="4" width="10.140625" customWidth="1"/>
    <col min="5" max="5" width="10.5703125" customWidth="1"/>
    <col min="6" max="6" width="15.28515625" customWidth="1"/>
  </cols>
  <sheetData>
    <row r="1" spans="1:6" ht="18">
      <c r="A1" s="1"/>
      <c r="B1" s="64" t="s">
        <v>0</v>
      </c>
      <c r="C1" s="229" t="s">
        <v>213</v>
      </c>
      <c r="D1" s="230"/>
      <c r="E1" s="230"/>
      <c r="F1" s="231"/>
    </row>
    <row r="2" spans="1:6" ht="18">
      <c r="A2" s="2"/>
      <c r="B2" s="65"/>
      <c r="C2" s="232"/>
      <c r="D2" s="233"/>
      <c r="E2" s="233"/>
      <c r="F2" s="234"/>
    </row>
    <row r="3" spans="1:6" ht="15.75">
      <c r="A3" s="2"/>
      <c r="B3" s="3" t="s">
        <v>2</v>
      </c>
      <c r="C3" s="232"/>
      <c r="D3" s="233"/>
      <c r="E3" s="233"/>
      <c r="F3" s="234"/>
    </row>
    <row r="4" spans="1:6">
      <c r="A4" s="2"/>
      <c r="B4" s="4" t="s">
        <v>3</v>
      </c>
      <c r="C4" s="232"/>
      <c r="D4" s="233"/>
      <c r="E4" s="233"/>
      <c r="F4" s="234"/>
    </row>
    <row r="5" spans="1:6">
      <c r="A5" s="66"/>
      <c r="B5" s="6" t="s">
        <v>4</v>
      </c>
      <c r="C5" s="235"/>
      <c r="D5" s="236"/>
      <c r="E5" s="236"/>
      <c r="F5" s="237"/>
    </row>
    <row r="6" spans="1:6">
      <c r="A6" s="8" t="s">
        <v>5</v>
      </c>
      <c r="B6" s="9" t="str">
        <f>CALÇADA!B6</f>
        <v>CONSTRUÇÃO DE CALÇADAS E ESTACIONAMENTO NAS ESCOLAS ALCIDES FERREIRA PRIMO E INOVAÇÃO</v>
      </c>
      <c r="C6" s="9"/>
      <c r="D6" s="9"/>
      <c r="E6" s="9"/>
      <c r="F6" s="105"/>
    </row>
    <row r="7" spans="1:6">
      <c r="A7" s="12" t="s">
        <v>7</v>
      </c>
      <c r="B7" s="13" t="str">
        <f>CALÇADA!B7</f>
        <v>QUADRA 05, DAMA DE OURO II, RUAS JEQUITIBÁ, MOGNO E CEDRO</v>
      </c>
      <c r="C7" s="106"/>
      <c r="D7" s="106"/>
      <c r="E7" s="14"/>
      <c r="F7" s="98"/>
    </row>
    <row r="8" spans="1:6">
      <c r="A8" s="12" t="s">
        <v>9</v>
      </c>
      <c r="B8" s="15" t="str">
        <f>CALÇADA!B8</f>
        <v>1.303,95m²</v>
      </c>
      <c r="C8" s="107"/>
      <c r="D8" s="107"/>
      <c r="E8" s="14"/>
      <c r="F8" s="98"/>
    </row>
    <row r="9" spans="1:6">
      <c r="A9" s="12" t="s">
        <v>11</v>
      </c>
      <c r="B9" s="13" t="str">
        <f>CALÇADA!B9</f>
        <v>MUNICÍPIO DE NOVO MUNDO - MT</v>
      </c>
      <c r="F9" s="59"/>
    </row>
    <row r="10" spans="1:6">
      <c r="A10" s="16" t="s">
        <v>13</v>
      </c>
      <c r="B10" s="17" t="str">
        <f>CALÇADA!B10</f>
        <v>01.614.517/0001-33</v>
      </c>
      <c r="C10" s="211" t="str">
        <f>CALÇADA!C10</f>
        <v>REF PREÇOS: SINAPI MARÇO/2024</v>
      </c>
      <c r="D10" s="211"/>
      <c r="E10" s="211"/>
      <c r="F10" s="212"/>
    </row>
    <row r="11" spans="1:6">
      <c r="A11" s="213" t="s">
        <v>1</v>
      </c>
      <c r="B11" s="214"/>
      <c r="C11" s="214"/>
      <c r="D11" s="214"/>
      <c r="E11" s="214"/>
      <c r="F11" s="215"/>
    </row>
    <row r="12" spans="1:6">
      <c r="A12" s="108"/>
      <c r="B12" s="109"/>
      <c r="C12" s="109"/>
      <c r="D12" s="110" t="s">
        <v>15</v>
      </c>
      <c r="E12" s="109"/>
      <c r="F12" s="111"/>
    </row>
    <row r="13" spans="1:6">
      <c r="A13" s="100" t="s">
        <v>17</v>
      </c>
      <c r="B13" s="101" t="s">
        <v>18</v>
      </c>
      <c r="C13" s="101" t="s">
        <v>19</v>
      </c>
      <c r="D13" s="101" t="s">
        <v>20</v>
      </c>
      <c r="E13" s="101" t="s">
        <v>21</v>
      </c>
      <c r="F13" s="102" t="s">
        <v>22</v>
      </c>
    </row>
    <row r="14" spans="1:6">
      <c r="A14" s="112" t="s">
        <v>103</v>
      </c>
      <c r="B14" s="113" t="s">
        <v>104</v>
      </c>
      <c r="C14" s="114"/>
      <c r="D14" s="115"/>
      <c r="E14" s="115"/>
      <c r="F14" s="116"/>
    </row>
    <row r="15" spans="1:6" ht="39">
      <c r="A15" s="117">
        <v>91386</v>
      </c>
      <c r="B15" s="80" t="s">
        <v>214</v>
      </c>
      <c r="C15" s="118" t="s">
        <v>215</v>
      </c>
      <c r="D15" s="118">
        <v>1.9800000000000002E-2</v>
      </c>
      <c r="E15" s="118">
        <v>279.49</v>
      </c>
      <c r="F15" s="119">
        <f t="shared" ref="F15:F18" si="0">TRUNC(E15*D15,2)</f>
        <v>5.53</v>
      </c>
    </row>
    <row r="16" spans="1:6" ht="39">
      <c r="A16" s="117">
        <v>91387</v>
      </c>
      <c r="B16" s="80" t="s">
        <v>214</v>
      </c>
      <c r="C16" s="118" t="s">
        <v>216</v>
      </c>
      <c r="D16" s="118">
        <v>0.4</v>
      </c>
      <c r="E16" s="118">
        <v>77.47</v>
      </c>
      <c r="F16" s="119">
        <f t="shared" si="0"/>
        <v>30.98</v>
      </c>
    </row>
    <row r="17" spans="1:6" ht="26.25">
      <c r="A17" s="117" t="s">
        <v>217</v>
      </c>
      <c r="B17" s="80" t="s">
        <v>218</v>
      </c>
      <c r="C17" s="118" t="s">
        <v>219</v>
      </c>
      <c r="D17" s="118">
        <v>2.2000000000000002</v>
      </c>
      <c r="E17" s="118">
        <v>2.81</v>
      </c>
      <c r="F17" s="119">
        <f t="shared" si="0"/>
        <v>6.18</v>
      </c>
    </row>
    <row r="18" spans="1:6">
      <c r="A18" s="117">
        <v>88316</v>
      </c>
      <c r="B18" s="80" t="s">
        <v>220</v>
      </c>
      <c r="C18" s="118" t="s">
        <v>221</v>
      </c>
      <c r="D18" s="118">
        <v>0.4</v>
      </c>
      <c r="E18" s="118">
        <v>19.29</v>
      </c>
      <c r="F18" s="119">
        <f t="shared" si="0"/>
        <v>7.71</v>
      </c>
    </row>
    <row r="19" spans="1:6">
      <c r="A19" s="120" t="s">
        <v>222</v>
      </c>
      <c r="B19" s="121"/>
      <c r="C19" s="122" t="s">
        <v>105</v>
      </c>
      <c r="D19" s="121"/>
      <c r="E19" s="121"/>
      <c r="F19" s="123">
        <f>SUM(F15:F18)</f>
        <v>50.4</v>
      </c>
    </row>
    <row r="20" spans="1:6" ht="50.1" customHeight="1"/>
    <row r="21" spans="1:6">
      <c r="A21" s="57" t="s">
        <v>107</v>
      </c>
      <c r="B21" s="57" t="s">
        <v>108</v>
      </c>
    </row>
    <row r="22" spans="1:6">
      <c r="A22" s="57"/>
      <c r="B22" s="57" t="s">
        <v>109</v>
      </c>
    </row>
  </sheetData>
  <mergeCells count="3">
    <mergeCell ref="C10:F10"/>
    <mergeCell ref="A11:F11"/>
    <mergeCell ref="C1:F5"/>
  </mergeCells>
  <pageMargins left="0.511811023622047" right="0.511811023622047" top="0.78740157480314998" bottom="0.78740157480314998" header="0.31496062992126" footer="0.31496062992126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>
      <selection activeCell="C34" sqref="C34"/>
    </sheetView>
  </sheetViews>
  <sheetFormatPr defaultColWidth="9" defaultRowHeight="15"/>
  <cols>
    <col min="1" max="1" width="17.42578125" customWidth="1"/>
    <col min="2" max="2" width="71.7109375" customWidth="1"/>
    <col min="3" max="3" width="32.5703125" customWidth="1"/>
    <col min="4" max="4" width="10.140625" customWidth="1"/>
  </cols>
  <sheetData>
    <row r="1" spans="1:7" ht="14.45" customHeight="1">
      <c r="A1" s="1"/>
      <c r="B1" s="194" t="s">
        <v>0</v>
      </c>
      <c r="C1" s="243" t="s">
        <v>223</v>
      </c>
    </row>
    <row r="2" spans="1:7" ht="14.45" customHeight="1">
      <c r="A2" s="2"/>
      <c r="B2" s="195"/>
      <c r="C2" s="244"/>
    </row>
    <row r="3" spans="1:7" ht="21.6" customHeight="1">
      <c r="A3" s="2"/>
      <c r="B3" s="3" t="s">
        <v>2</v>
      </c>
      <c r="C3" s="244"/>
    </row>
    <row r="4" spans="1:7">
      <c r="A4" s="2"/>
      <c r="B4" s="4" t="s">
        <v>3</v>
      </c>
      <c r="C4" s="244"/>
    </row>
    <row r="5" spans="1:7">
      <c r="A5" s="66"/>
      <c r="B5" s="6" t="s">
        <v>4</v>
      </c>
      <c r="C5" s="245"/>
    </row>
    <row r="6" spans="1:7" ht="26.25">
      <c r="A6" s="8" t="s">
        <v>5</v>
      </c>
      <c r="B6" s="67" t="str">
        <f>CALÇADA!B6</f>
        <v>CONSTRUÇÃO DE CALÇADAS E ESTACIONAMENTO NAS ESCOLAS ALCIDES FERREIRA PRIMO E INOVAÇÃO</v>
      </c>
      <c r="C6" s="97"/>
    </row>
    <row r="7" spans="1:7">
      <c r="A7" s="12" t="s">
        <v>7</v>
      </c>
      <c r="B7" s="13" t="str">
        <f>CALÇADA!B7</f>
        <v>QUADRA 05, DAMA DE OURO II, RUAS JEQUITIBÁ, MOGNO E CEDRO</v>
      </c>
      <c r="C7" s="98"/>
    </row>
    <row r="8" spans="1:7">
      <c r="A8" s="12" t="s">
        <v>9</v>
      </c>
      <c r="B8" s="15" t="str">
        <f>CALÇADA!B8</f>
        <v>1.303,95m²</v>
      </c>
      <c r="C8" s="98"/>
    </row>
    <row r="9" spans="1:7">
      <c r="A9" s="12" t="s">
        <v>11</v>
      </c>
      <c r="B9" s="13" t="str">
        <f>CALÇADA!B9</f>
        <v>MUNICÍPIO DE NOVO MUNDO - MT</v>
      </c>
      <c r="C9" s="59"/>
    </row>
    <row r="10" spans="1:7">
      <c r="A10" s="16" t="s">
        <v>13</v>
      </c>
      <c r="B10" s="17" t="str">
        <f>CALÇADA!B10</f>
        <v>01.614.517/0001-33</v>
      </c>
      <c r="C10" s="99"/>
    </row>
    <row r="11" spans="1:7">
      <c r="A11" s="213" t="str">
        <f>CALÇADA!A11:G11</f>
        <v>PLANILHA ORÇAMENTÁRIA</v>
      </c>
      <c r="B11" s="214"/>
      <c r="C11" s="215"/>
    </row>
    <row r="12" spans="1:7">
      <c r="A12" s="100" t="s">
        <v>17</v>
      </c>
      <c r="B12" s="101" t="s">
        <v>18</v>
      </c>
      <c r="C12" s="102" t="s">
        <v>224</v>
      </c>
    </row>
    <row r="13" spans="1:7">
      <c r="A13" s="79">
        <v>1</v>
      </c>
      <c r="B13" s="80" t="str">
        <f>CALÇADA!B14</f>
        <v>ADMINISTRAÇÃO DE OBRA</v>
      </c>
      <c r="C13" s="103">
        <f>CALÇADA!G17</f>
        <v>12315.36</v>
      </c>
    </row>
    <row r="14" spans="1:7" ht="7.5" customHeight="1">
      <c r="A14" s="79"/>
      <c r="B14" s="80"/>
      <c r="C14" s="103"/>
    </row>
    <row r="15" spans="1:7">
      <c r="A15" s="83">
        <v>2</v>
      </c>
      <c r="B15" s="84" t="str">
        <f>CALÇADA!B18</f>
        <v>SERVIÇOS PRELIMINARES</v>
      </c>
      <c r="C15" s="103">
        <f>CALÇADA!G36</f>
        <v>24066.820000000003</v>
      </c>
      <c r="G15" t="s">
        <v>31</v>
      </c>
    </row>
    <row r="16" spans="1:7" ht="9.9499999999999993" customHeight="1">
      <c r="A16" s="86"/>
      <c r="B16" s="84"/>
      <c r="C16" s="103"/>
    </row>
    <row r="17" spans="1:3">
      <c r="A17" s="86">
        <v>3</v>
      </c>
      <c r="B17" s="84" t="str">
        <f>CALÇADA!B37</f>
        <v>EXECUÇÃO DA CALÇADA - MOVIMENTO DE SOLOS</v>
      </c>
      <c r="C17" s="103">
        <f>CALÇADA!G53</f>
        <v>144297.57</v>
      </c>
    </row>
    <row r="18" spans="1:3" ht="9.9499999999999993" customHeight="1">
      <c r="A18" s="86"/>
      <c r="B18" s="84"/>
      <c r="C18" s="103"/>
    </row>
    <row r="19" spans="1:3">
      <c r="A19" s="86">
        <v>4</v>
      </c>
      <c r="B19" s="84" t="str">
        <f>CALÇADA!B54</f>
        <v>LIMPEZA DE OBRA</v>
      </c>
      <c r="C19" s="103">
        <f>CALÇADA!G57</f>
        <v>4563.32</v>
      </c>
    </row>
    <row r="20" spans="1:3" ht="9.9499999999999993" customHeight="1">
      <c r="A20" s="86"/>
      <c r="B20" s="84"/>
      <c r="C20" s="103"/>
    </row>
    <row r="21" spans="1:3">
      <c r="A21" s="238" t="s">
        <v>106</v>
      </c>
      <c r="B21" s="239"/>
      <c r="C21" s="104">
        <f>SUM(C13:C20)</f>
        <v>185243.07</v>
      </c>
    </row>
    <row r="22" spans="1:3">
      <c r="A22" s="240" t="str">
        <f>CALÇADA!A59:G59</f>
        <v>VALOR POR EXTENSO: CENTO E OITENTA E CINCO MIL, DUZENTOS E QUARENTA E TRÊS REAIS E SETE CENTAVOS</v>
      </c>
      <c r="B22" s="241"/>
      <c r="C22" s="242"/>
    </row>
    <row r="25" spans="1:3">
      <c r="A25" s="57" t="s">
        <v>107</v>
      </c>
      <c r="B25" s="57" t="s">
        <v>108</v>
      </c>
    </row>
    <row r="26" spans="1:3">
      <c r="A26" s="57"/>
      <c r="B26" s="57" t="s">
        <v>109</v>
      </c>
    </row>
  </sheetData>
  <mergeCells count="5">
    <mergeCell ref="A11:C11"/>
    <mergeCell ref="A21:B21"/>
    <mergeCell ref="A22:C22"/>
    <mergeCell ref="B1:B2"/>
    <mergeCell ref="C1:C5"/>
  </mergeCells>
  <pageMargins left="0.51181102362204722" right="0.51181102362204722" top="0.78740157480314965" bottom="0.78740157480314965" header="0.31496062992125984" footer="0.31496062992125984"/>
  <pageSetup paperSize="9" fitToHeight="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>
      <selection activeCell="D24" sqref="D24"/>
    </sheetView>
  </sheetViews>
  <sheetFormatPr defaultColWidth="9" defaultRowHeight="15"/>
  <cols>
    <col min="1" max="1" width="17.42578125" customWidth="1"/>
    <col min="2" max="2" width="65.7109375" customWidth="1"/>
    <col min="3" max="3" width="13.85546875" customWidth="1"/>
    <col min="4" max="4" width="17.28515625" customWidth="1"/>
    <col min="5" max="5" width="12.42578125" customWidth="1"/>
    <col min="6" max="6" width="13.140625" customWidth="1"/>
  </cols>
  <sheetData>
    <row r="1" spans="1:14" ht="14.45" customHeight="1">
      <c r="A1" s="1"/>
      <c r="B1" s="194" t="s">
        <v>0</v>
      </c>
      <c r="C1" s="196" t="s">
        <v>225</v>
      </c>
      <c r="D1" s="197"/>
      <c r="E1" s="197"/>
      <c r="F1" s="198"/>
    </row>
    <row r="2" spans="1:14" ht="14.45" customHeight="1">
      <c r="A2" s="2"/>
      <c r="B2" s="195"/>
      <c r="C2" s="199"/>
      <c r="D2" s="200"/>
      <c r="E2" s="200"/>
      <c r="F2" s="201"/>
    </row>
    <row r="3" spans="1:14" ht="21.6" customHeight="1">
      <c r="A3" s="2"/>
      <c r="B3" s="3" t="s">
        <v>2</v>
      </c>
      <c r="C3" s="199"/>
      <c r="D3" s="200"/>
      <c r="E3" s="200"/>
      <c r="F3" s="201"/>
    </row>
    <row r="4" spans="1:14" ht="14.45" customHeight="1">
      <c r="A4" s="2"/>
      <c r="B4" s="4" t="s">
        <v>3</v>
      </c>
      <c r="C4" s="199"/>
      <c r="D4" s="200"/>
      <c r="E4" s="200"/>
      <c r="F4" s="201"/>
    </row>
    <row r="5" spans="1:14" ht="15" customHeight="1">
      <c r="A5" s="66"/>
      <c r="B5" s="6" t="s">
        <v>4</v>
      </c>
      <c r="C5" s="202"/>
      <c r="D5" s="203"/>
      <c r="E5" s="203"/>
      <c r="F5" s="204"/>
    </row>
    <row r="6" spans="1:14" ht="26.25">
      <c r="A6" s="8" t="s">
        <v>5</v>
      </c>
      <c r="B6" s="67" t="str">
        <f>CALÇADA!B6</f>
        <v>CONSTRUÇÃO DE CALÇADAS E ESTACIONAMENTO NAS ESCOLAS ALCIDES FERREIRA PRIMO E INOVAÇÃO</v>
      </c>
      <c r="C6" s="68"/>
      <c r="F6" s="59"/>
    </row>
    <row r="7" spans="1:14">
      <c r="A7" s="12" t="s">
        <v>7</v>
      </c>
      <c r="B7" s="13" t="str">
        <f>CALÇADA!B7</f>
        <v>QUADRA 05, DAMA DE OURO II, RUAS JEQUITIBÁ, MOGNO E CEDRO</v>
      </c>
      <c r="C7" s="14"/>
      <c r="F7" s="59"/>
    </row>
    <row r="8" spans="1:14">
      <c r="A8" s="12" t="s">
        <v>9</v>
      </c>
      <c r="B8" s="15" t="str">
        <f>CALÇADA!B8</f>
        <v>1.303,95m²</v>
      </c>
      <c r="C8" s="14"/>
      <c r="F8" s="59"/>
      <c r="N8" t="s">
        <v>31</v>
      </c>
    </row>
    <row r="9" spans="1:14">
      <c r="A9" s="12" t="s">
        <v>11</v>
      </c>
      <c r="B9" s="13" t="str">
        <f>CALÇADA!B9</f>
        <v>MUNICÍPIO DE NOVO MUNDO - MT</v>
      </c>
      <c r="F9" s="59"/>
    </row>
    <row r="10" spans="1:14">
      <c r="A10" s="16" t="s">
        <v>13</v>
      </c>
      <c r="B10" s="17" t="str">
        <f>CALÇADA!B10</f>
        <v>01.614.517/0001-33</v>
      </c>
      <c r="C10" s="5"/>
      <c r="F10" s="59"/>
    </row>
    <row r="11" spans="1:14">
      <c r="A11" s="69" t="s">
        <v>31</v>
      </c>
      <c r="B11" s="70" t="s">
        <v>18</v>
      </c>
      <c r="C11" s="246" t="s">
        <v>226</v>
      </c>
      <c r="D11" s="246"/>
      <c r="E11" s="247" t="s">
        <v>227</v>
      </c>
      <c r="F11" s="248"/>
    </row>
    <row r="12" spans="1:14">
      <c r="A12" s="69"/>
      <c r="B12" s="72"/>
      <c r="C12" s="71" t="s">
        <v>228</v>
      </c>
      <c r="D12" s="73" t="s">
        <v>229</v>
      </c>
      <c r="E12" s="71" t="s">
        <v>230</v>
      </c>
      <c r="F12" s="73" t="s">
        <v>231</v>
      </c>
    </row>
    <row r="13" spans="1:14">
      <c r="A13" s="74">
        <v>1</v>
      </c>
      <c r="B13" s="75" t="str">
        <f>CALÇADA!B14</f>
        <v>ADMINISTRAÇÃO DE OBRA</v>
      </c>
      <c r="C13" s="76">
        <f>CALÇADA!G17</f>
        <v>12315.36</v>
      </c>
      <c r="D13" s="77">
        <f>C13/$C$21</f>
        <v>6.6482163138410516E-2</v>
      </c>
      <c r="E13" s="77">
        <v>1</v>
      </c>
      <c r="F13" s="78">
        <f>C13*E13</f>
        <v>12315.36</v>
      </c>
    </row>
    <row r="14" spans="1:14" ht="7.5" customHeight="1">
      <c r="A14" s="79"/>
      <c r="B14" s="80"/>
      <c r="C14" s="81"/>
      <c r="D14" s="77"/>
      <c r="E14" s="77"/>
      <c r="F14" s="82"/>
    </row>
    <row r="15" spans="1:14">
      <c r="A15" s="83">
        <v>2</v>
      </c>
      <c r="B15" s="84" t="str">
        <f>CALÇADA!B18</f>
        <v>SERVIÇOS PRELIMINARES</v>
      </c>
      <c r="C15" s="81">
        <f>CALÇADA!G36</f>
        <v>24066.820000000003</v>
      </c>
      <c r="D15" s="77">
        <f>C15/$C$21</f>
        <v>0.1299202177981611</v>
      </c>
      <c r="E15" s="77">
        <v>1</v>
      </c>
      <c r="F15" s="85">
        <f>C15*E15</f>
        <v>24066.820000000003</v>
      </c>
      <c r="G15" t="s">
        <v>31</v>
      </c>
    </row>
    <row r="16" spans="1:14" ht="9.9499999999999993" customHeight="1">
      <c r="A16" s="86"/>
      <c r="B16" s="84"/>
      <c r="C16" s="81"/>
      <c r="D16" s="77"/>
      <c r="E16" s="77"/>
      <c r="F16" s="85"/>
    </row>
    <row r="17" spans="1:6">
      <c r="A17" s="86">
        <v>3</v>
      </c>
      <c r="B17" s="84" t="str">
        <f>CALÇADA!B37</f>
        <v>EXECUÇÃO DA CALÇADA - MOVIMENTO DE SOLOS</v>
      </c>
      <c r="C17" s="81">
        <f>CALÇADA!G53</f>
        <v>144297.57</v>
      </c>
      <c r="D17" s="77">
        <f>C17/$C$21</f>
        <v>0.77896339118111135</v>
      </c>
      <c r="E17" s="77">
        <v>1</v>
      </c>
      <c r="F17" s="85">
        <f>C17*E17</f>
        <v>144297.57</v>
      </c>
    </row>
    <row r="18" spans="1:6" ht="9.9499999999999993" customHeight="1">
      <c r="A18" s="86"/>
      <c r="B18" s="84"/>
      <c r="C18" s="81"/>
      <c r="D18" s="77"/>
      <c r="E18" s="77"/>
      <c r="F18" s="85"/>
    </row>
    <row r="19" spans="1:6">
      <c r="A19" s="86">
        <v>4</v>
      </c>
      <c r="B19" s="84" t="str">
        <f>CALÇADA!B54</f>
        <v>LIMPEZA DE OBRA</v>
      </c>
      <c r="C19" s="81">
        <f>CALÇADA!G57</f>
        <v>4563.32</v>
      </c>
      <c r="D19" s="77">
        <f>C19/$C$21</f>
        <v>2.4634227882316999E-2</v>
      </c>
      <c r="E19" s="77">
        <v>1</v>
      </c>
      <c r="F19" s="85">
        <f>C19*E19</f>
        <v>4563.32</v>
      </c>
    </row>
    <row r="20" spans="1:6" ht="9.9499999999999993" customHeight="1">
      <c r="A20" s="87"/>
      <c r="B20" s="88"/>
      <c r="C20" s="89"/>
      <c r="D20" s="90"/>
      <c r="E20" s="91"/>
      <c r="F20" s="92"/>
    </row>
    <row r="21" spans="1:6">
      <c r="A21" s="249" t="s">
        <v>232</v>
      </c>
      <c r="B21" s="249"/>
      <c r="C21" s="93">
        <f>SUM(C13:C20)</f>
        <v>185243.07</v>
      </c>
      <c r="D21" s="94">
        <f>SUM(D13:D19)</f>
        <v>0.99999999999999989</v>
      </c>
      <c r="E21" s="94">
        <v>1</v>
      </c>
      <c r="F21" s="93">
        <f>SUM(F13:F19)</f>
        <v>185243.07</v>
      </c>
    </row>
    <row r="22" spans="1:6">
      <c r="A22" s="95"/>
      <c r="B22" s="96"/>
      <c r="C22" s="96"/>
      <c r="D22" s="96"/>
      <c r="E22" s="96"/>
      <c r="F22" s="96"/>
    </row>
    <row r="24" spans="1:6">
      <c r="A24" s="57" t="s">
        <v>107</v>
      </c>
      <c r="B24" s="57" t="s">
        <v>108</v>
      </c>
    </row>
    <row r="25" spans="1:6">
      <c r="A25" s="57"/>
      <c r="B25" s="57" t="s">
        <v>109</v>
      </c>
    </row>
  </sheetData>
  <mergeCells count="5">
    <mergeCell ref="C11:D11"/>
    <mergeCell ref="E11:F11"/>
    <mergeCell ref="A21:B21"/>
    <mergeCell ref="B1:B2"/>
    <mergeCell ref="C1:F5"/>
  </mergeCells>
  <pageMargins left="0.51181102362204722" right="0.51181102362204722" top="0.78740157480314965" bottom="0.78740157480314965" header="0.31496062992125984" footer="0.31496062992125984"/>
  <pageSetup paperSize="9" scale="90" fitToHeight="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zoomScale="86" zoomScaleNormal="86" workbookViewId="0">
      <selection activeCell="E19" sqref="E19"/>
    </sheetView>
  </sheetViews>
  <sheetFormatPr defaultColWidth="9" defaultRowHeight="15"/>
  <cols>
    <col min="1" max="1" width="16.85546875" customWidth="1"/>
    <col min="2" max="2" width="40.140625" customWidth="1"/>
    <col min="3" max="3" width="14.7109375" customWidth="1"/>
    <col min="4" max="4" width="9.42578125" customWidth="1"/>
    <col min="5" max="5" width="14.42578125" bestFit="1" customWidth="1"/>
    <col min="6" max="6" width="7.7109375" customWidth="1"/>
    <col min="7" max="7" width="15.7109375" bestFit="1" customWidth="1"/>
    <col min="8" max="8" width="7.7109375" customWidth="1"/>
    <col min="9" max="9" width="15.7109375" bestFit="1" customWidth="1"/>
    <col min="10" max="10" width="8.5703125" customWidth="1"/>
  </cols>
  <sheetData>
    <row r="1" spans="1:11" ht="14.45" customHeight="1">
      <c r="A1" s="1"/>
      <c r="B1" s="225" t="s">
        <v>0</v>
      </c>
      <c r="C1" s="250"/>
      <c r="D1" s="250"/>
      <c r="E1" s="250"/>
      <c r="F1" s="250"/>
      <c r="G1" s="196" t="s">
        <v>233</v>
      </c>
      <c r="H1" s="197"/>
      <c r="I1" s="197"/>
      <c r="J1" s="198"/>
    </row>
    <row r="2" spans="1:11" ht="14.45" customHeight="1">
      <c r="A2" s="2"/>
      <c r="B2" s="227"/>
      <c r="C2" s="251"/>
      <c r="D2" s="251"/>
      <c r="E2" s="251"/>
      <c r="F2" s="251"/>
      <c r="G2" s="199"/>
      <c r="H2" s="200"/>
      <c r="I2" s="200"/>
      <c r="J2" s="201"/>
    </row>
    <row r="3" spans="1:11" ht="15" customHeight="1">
      <c r="A3" s="2"/>
      <c r="B3" s="199" t="s">
        <v>2</v>
      </c>
      <c r="C3" s="200"/>
      <c r="D3" s="200"/>
      <c r="E3" s="200"/>
      <c r="F3" s="200"/>
      <c r="G3" s="199"/>
      <c r="H3" s="200"/>
      <c r="I3" s="200"/>
      <c r="J3" s="201"/>
    </row>
    <row r="4" spans="1:11" ht="15" customHeight="1">
      <c r="A4" s="2"/>
      <c r="B4" s="216" t="s">
        <v>3</v>
      </c>
      <c r="C4" s="262"/>
      <c r="D4" s="262"/>
      <c r="E4" s="262"/>
      <c r="F4" s="262"/>
      <c r="G4" s="199"/>
      <c r="H4" s="200"/>
      <c r="I4" s="200"/>
      <c r="J4" s="201"/>
    </row>
    <row r="5" spans="1:11" ht="15.75" customHeight="1">
      <c r="A5" s="2"/>
      <c r="B5" s="218" t="s">
        <v>4</v>
      </c>
      <c r="C5" s="211"/>
      <c r="D5" s="211"/>
      <c r="E5" s="211"/>
      <c r="F5" s="211"/>
      <c r="G5" s="202"/>
      <c r="H5" s="203"/>
      <c r="I5" s="203"/>
      <c r="J5" s="204"/>
    </row>
    <row r="6" spans="1:11">
      <c r="A6" s="8" t="s">
        <v>5</v>
      </c>
      <c r="B6" s="9" t="str">
        <f>CALÇADA!B6</f>
        <v>CONSTRUÇÃO DE CALÇADAS E ESTACIONAMENTO NAS ESCOLAS ALCIDES FERREIRA PRIMO E INOVAÇÃO</v>
      </c>
      <c r="C6" s="10"/>
      <c r="D6" s="11"/>
      <c r="E6" s="11"/>
      <c r="F6" s="11"/>
      <c r="G6" s="11"/>
      <c r="H6" s="11"/>
      <c r="I6" s="11"/>
      <c r="J6" s="58"/>
    </row>
    <row r="7" spans="1:11">
      <c r="A7" s="12" t="s">
        <v>7</v>
      </c>
      <c r="B7" s="13" t="str">
        <f>CALÇADA!B7</f>
        <v>QUADRA 05, DAMA DE OURO II, RUAS JEQUITIBÁ, MOGNO E CEDRO</v>
      </c>
      <c r="C7" s="14"/>
      <c r="J7" s="59"/>
      <c r="K7" t="s">
        <v>31</v>
      </c>
    </row>
    <row r="8" spans="1:11">
      <c r="A8" s="12" t="s">
        <v>9</v>
      </c>
      <c r="B8" s="15" t="str">
        <f>CALÇADA!B8</f>
        <v>1.303,95m²</v>
      </c>
      <c r="C8" s="14"/>
      <c r="J8" s="59"/>
    </row>
    <row r="9" spans="1:11">
      <c r="A9" s="12" t="s">
        <v>11</v>
      </c>
      <c r="B9" s="13" t="s">
        <v>0</v>
      </c>
      <c r="J9" s="59"/>
    </row>
    <row r="10" spans="1:11">
      <c r="A10" s="16" t="s">
        <v>13</v>
      </c>
      <c r="B10" s="17" t="s">
        <v>14</v>
      </c>
      <c r="C10" s="7"/>
      <c r="D10" s="18"/>
      <c r="E10" s="263" t="s">
        <v>234</v>
      </c>
      <c r="F10" s="264"/>
      <c r="G10" s="264"/>
      <c r="H10" s="264"/>
      <c r="I10" s="264"/>
      <c r="J10" s="265"/>
    </row>
    <row r="11" spans="1:11">
      <c r="A11" s="258" t="s">
        <v>17</v>
      </c>
      <c r="B11" s="260" t="s">
        <v>18</v>
      </c>
      <c r="C11" s="260" t="s">
        <v>224</v>
      </c>
      <c r="D11" s="19" t="s">
        <v>235</v>
      </c>
      <c r="E11" s="266" t="s">
        <v>236</v>
      </c>
      <c r="F11" s="267"/>
      <c r="G11" s="268" t="s">
        <v>237</v>
      </c>
      <c r="H11" s="269"/>
      <c r="I11" s="268" t="s">
        <v>238</v>
      </c>
      <c r="J11" s="269"/>
    </row>
    <row r="12" spans="1:11">
      <c r="A12" s="259"/>
      <c r="B12" s="261"/>
      <c r="C12" s="261"/>
      <c r="D12" s="20" t="s">
        <v>239</v>
      </c>
      <c r="E12" s="21" t="s">
        <v>240</v>
      </c>
      <c r="F12" s="22" t="s">
        <v>241</v>
      </c>
      <c r="G12" s="23" t="s">
        <v>240</v>
      </c>
      <c r="H12" s="24" t="s">
        <v>241</v>
      </c>
      <c r="I12" s="23" t="s">
        <v>240</v>
      </c>
      <c r="J12" s="24" t="s">
        <v>241</v>
      </c>
    </row>
    <row r="13" spans="1:11">
      <c r="A13" s="25">
        <v>1</v>
      </c>
      <c r="B13" s="26" t="str">
        <f>'RESUMO PLAN. 2'!B13</f>
        <v>ADMINISTRAÇÃO DE OBRA</v>
      </c>
      <c r="C13" s="27">
        <f>'RESUMO PLAN. 2'!C13</f>
        <v>12315.36</v>
      </c>
      <c r="D13" s="28">
        <f>C13/$C$17</f>
        <v>6.6482163138410516E-2</v>
      </c>
      <c r="E13" s="29">
        <f>C13*F13</f>
        <v>4064.0688000000005</v>
      </c>
      <c r="F13" s="30">
        <v>0.33</v>
      </c>
      <c r="G13" s="31">
        <f>C13*H13</f>
        <v>4064.0688000000005</v>
      </c>
      <c r="H13" s="30">
        <v>0.33</v>
      </c>
      <c r="I13" s="31">
        <f>C13*J13</f>
        <v>4187.2224000000006</v>
      </c>
      <c r="J13" s="60">
        <v>0.34</v>
      </c>
    </row>
    <row r="14" spans="1:11">
      <c r="A14" s="32">
        <v>2</v>
      </c>
      <c r="B14" s="33" t="str">
        <f>'RESUMO PLAN. 2'!B15</f>
        <v>SERVIÇOS PRELIMINARES</v>
      </c>
      <c r="C14" s="34">
        <f>'RESUMO PLAN. 2'!C15</f>
        <v>24066.820000000003</v>
      </c>
      <c r="D14" s="35">
        <f>C14/$C$17</f>
        <v>0.1299202177981611</v>
      </c>
      <c r="E14" s="36">
        <f t="shared" ref="E14" si="0">C14*F14</f>
        <v>24066.820000000003</v>
      </c>
      <c r="F14" s="37">
        <v>1</v>
      </c>
      <c r="G14" s="38">
        <f t="shared" ref="G14" si="1">C14*H14</f>
        <v>0</v>
      </c>
      <c r="H14" s="37">
        <v>0</v>
      </c>
      <c r="I14" s="38">
        <f t="shared" ref="I14" si="2">C14*J14</f>
        <v>0</v>
      </c>
      <c r="J14" s="61"/>
    </row>
    <row r="15" spans="1:11" ht="29.1" customHeight="1">
      <c r="A15" s="32">
        <v>3</v>
      </c>
      <c r="B15" s="39" t="str">
        <f>'RESUMO PLAN. 2'!B17</f>
        <v>EXECUÇÃO DA CALÇADA - MOVIMENTO DE SOLOS</v>
      </c>
      <c r="C15" s="40">
        <f>'RESUMO PLAN. 2'!C17</f>
        <v>144297.57</v>
      </c>
      <c r="D15" s="41">
        <f>C15/$C$17</f>
        <v>0.77896339118111135</v>
      </c>
      <c r="E15" s="36">
        <f>C15*F15</f>
        <v>28859.514000000003</v>
      </c>
      <c r="F15" s="37">
        <v>0.2</v>
      </c>
      <c r="G15" s="38">
        <f>C15*H15</f>
        <v>86578.542000000001</v>
      </c>
      <c r="H15" s="37">
        <v>0.6</v>
      </c>
      <c r="I15" s="38">
        <f>C15*J15</f>
        <v>28859.514000000003</v>
      </c>
      <c r="J15" s="61">
        <v>0.2</v>
      </c>
    </row>
    <row r="16" spans="1:11">
      <c r="A16" s="32">
        <v>4</v>
      </c>
      <c r="B16" s="39" t="str">
        <f>'RESUMO PLAN. 2'!B19</f>
        <v>LIMPEZA DE OBRA</v>
      </c>
      <c r="C16" s="40">
        <f>'RESUMO PLAN. 2'!C19</f>
        <v>4563.32</v>
      </c>
      <c r="D16" s="41">
        <f>C16/$C$17</f>
        <v>2.4634227882316999E-2</v>
      </c>
      <c r="E16" s="36">
        <f>C16*F16</f>
        <v>0</v>
      </c>
      <c r="F16" s="37"/>
      <c r="G16" s="38">
        <f>C16*H16</f>
        <v>0</v>
      </c>
      <c r="H16" s="37"/>
      <c r="I16" s="38">
        <f>C16*J16</f>
        <v>4563.32</v>
      </c>
      <c r="J16" s="61">
        <v>1</v>
      </c>
    </row>
    <row r="17" spans="1:12">
      <c r="A17" s="252" t="s">
        <v>242</v>
      </c>
      <c r="B17" s="253"/>
      <c r="C17" s="42">
        <f>SUM(C13:C16)</f>
        <v>185243.07</v>
      </c>
      <c r="D17" s="43">
        <f>C17/$C$17</f>
        <v>1</v>
      </c>
      <c r="E17" s="44"/>
      <c r="F17" s="45"/>
      <c r="G17" s="46"/>
      <c r="H17" s="45"/>
      <c r="I17" s="46"/>
      <c r="J17" s="62"/>
      <c r="L17" t="s">
        <v>31</v>
      </c>
    </row>
    <row r="18" spans="1:12" ht="15" customHeight="1">
      <c r="A18" s="254" t="s">
        <v>243</v>
      </c>
      <c r="B18" s="255"/>
      <c r="C18" s="47"/>
      <c r="D18" s="48"/>
      <c r="E18" s="49">
        <f>SUM(E13:E16)</f>
        <v>56990.402800000011</v>
      </c>
      <c r="F18" s="50">
        <f>E18/C17</f>
        <v>0.30765200987005886</v>
      </c>
      <c r="G18" s="51">
        <f>SUM(G13:G16)</f>
        <v>90642.610799999995</v>
      </c>
      <c r="H18" s="50">
        <f>G18/C17</f>
        <v>0.48931714854434227</v>
      </c>
      <c r="I18" s="51">
        <f>SUM(I13:I16)</f>
        <v>37610.056400000001</v>
      </c>
      <c r="J18" s="28">
        <f>I18/C17</f>
        <v>0.20303084158559886</v>
      </c>
    </row>
    <row r="19" spans="1:12">
      <c r="A19" s="256" t="s">
        <v>244</v>
      </c>
      <c r="B19" s="257"/>
      <c r="C19" s="52"/>
      <c r="D19" s="53"/>
      <c r="E19" s="54">
        <f>E18</f>
        <v>56990.402800000011</v>
      </c>
      <c r="F19" s="55">
        <f>E19/C17</f>
        <v>0.30765200987005886</v>
      </c>
      <c r="G19" s="56">
        <f>G18+E19</f>
        <v>147633.01360000001</v>
      </c>
      <c r="H19" s="55">
        <f>G19/C17</f>
        <v>0.79696915841440119</v>
      </c>
      <c r="I19" s="56">
        <f>I18+G19</f>
        <v>185243.07</v>
      </c>
      <c r="J19" s="63">
        <f>I19/C17</f>
        <v>1</v>
      </c>
    </row>
    <row r="22" spans="1:12">
      <c r="A22" s="57" t="s">
        <v>107</v>
      </c>
      <c r="B22" s="57" t="s">
        <v>108</v>
      </c>
    </row>
    <row r="23" spans="1:12">
      <c r="A23" s="57"/>
      <c r="B23" s="57" t="s">
        <v>109</v>
      </c>
    </row>
  </sheetData>
  <mergeCells count="15">
    <mergeCell ref="B1:F2"/>
    <mergeCell ref="G1:J5"/>
    <mergeCell ref="A17:B17"/>
    <mergeCell ref="A18:B18"/>
    <mergeCell ref="A19:B19"/>
    <mergeCell ref="A11:A12"/>
    <mergeCell ref="B11:B12"/>
    <mergeCell ref="B3:F3"/>
    <mergeCell ref="B4:F4"/>
    <mergeCell ref="B5:F5"/>
    <mergeCell ref="E10:J10"/>
    <mergeCell ref="E11:F11"/>
    <mergeCell ref="G11:H11"/>
    <mergeCell ref="I11:J11"/>
    <mergeCell ref="C11:C12"/>
  </mergeCells>
  <pageMargins left="0.70866141732283505" right="0.70866141732283505" top="0.74803149606299202" bottom="0.74803149606299202" header="0.31496062992126" footer="0.31496062992126"/>
  <pageSetup paperSize="9" scale="7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CALÇADA</vt:lpstr>
      <vt:lpstr>MEMÓRIA CÁLCULO</vt:lpstr>
      <vt:lpstr>COMPOSIÇÕES</vt:lpstr>
      <vt:lpstr>RESUMO PLAN. 2</vt:lpstr>
      <vt:lpstr>QCI</vt:lpstr>
      <vt:lpstr>CRONOGRAMA</vt:lpstr>
      <vt:lpstr>'MEMÓRIA CÁLCULO'!Area_de_impressao</vt:lpstr>
      <vt:lpstr>QCI!Area_de_impressao</vt:lpstr>
      <vt:lpstr>CALÇADA!Titulos_de_impressao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User</cp:lastModifiedBy>
  <cp:lastPrinted>2024-10-21T17:19:22Z</cp:lastPrinted>
  <dcterms:created xsi:type="dcterms:W3CDTF">2013-09-11T19:08:00Z</dcterms:created>
  <dcterms:modified xsi:type="dcterms:W3CDTF">2024-10-21T17:19:38Z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6BAD714243F74DF8931B8F3D5FAB8D15_13</vt:lpwstr>
  </property>
  <property fmtid="{D5CDD505-2E9C-101B-9397-08002B2CF9AE}" pid="3" name="KSOProductBuildVer">
    <vt:lpwstr>1046-12.2.0.16731</vt:lpwstr>
  </property>
  <property fmtid="{D5CDD505-2E9C-101B-9397-08002B2CF9AE}" pid="4" name="ESRI_WORKBOOK_ID">
    <vt:lpwstr>836c015efeeb4a5e97f0180197133e75</vt:lpwstr>
  </property>
</Properties>
</file>